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ome\maruhi\classes\class2020\心理学実験\ストループ効果\"/>
    </mc:Choice>
  </mc:AlternateContent>
  <xr:revisionPtr revIDLastSave="0" documentId="13_ncr:1_{7DB2157A-9D25-4EEC-AEF3-BA0438FE9201}" xr6:coauthVersionLast="45" xr6:coauthVersionMax="45" xr10:uidLastSave="{00000000-0000-0000-0000-000000000000}"/>
  <bookViews>
    <workbookView xWindow="-110" yWindow="-110" windowWidth="19420" windowHeight="10420" activeTab="1" xr2:uid="{00000000-000D-0000-FFFF-FFFF00000000}"/>
  </bookViews>
  <sheets>
    <sheet name="Subject" sheetId="1" r:id="rId1"/>
    <sheet name="所要時間" sheetId="2" r:id="rId2"/>
    <sheet name="誤反応数" sheetId="3" r:id="rId3"/>
    <sheet name="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6" i="3" l="1"/>
  <c r="N16" i="3" s="1"/>
  <c r="I16" i="3"/>
  <c r="J16" i="3" s="1"/>
  <c r="H16" i="3"/>
  <c r="L16" i="3"/>
  <c r="M16" i="2"/>
  <c r="N16" i="2" s="1"/>
  <c r="I16" i="2"/>
  <c r="J16" i="2" s="1"/>
  <c r="H16" i="2"/>
  <c r="L16" i="2"/>
  <c r="D6" i="1"/>
  <c r="D12" i="1"/>
  <c r="D10" i="1"/>
  <c r="D9" i="1"/>
  <c r="D11" i="1"/>
  <c r="D8" i="1"/>
  <c r="D3" i="1"/>
  <c r="D14" i="1"/>
  <c r="D13" i="1"/>
  <c r="D5" i="1"/>
  <c r="D15" i="1"/>
  <c r="D4" i="1"/>
  <c r="D7" i="1"/>
  <c r="D2" i="1"/>
  <c r="A16" i="2" l="1"/>
  <c r="B16" i="2"/>
  <c r="A17" i="2"/>
  <c r="B17" i="2"/>
  <c r="A16" i="3"/>
  <c r="B16" i="3"/>
  <c r="A17" i="3"/>
  <c r="B17" i="3"/>
  <c r="E21" i="3"/>
  <c r="C21" i="2"/>
  <c r="C20" i="2" l="1"/>
  <c r="B15" i="3" l="1"/>
  <c r="A15" i="3"/>
  <c r="B14" i="3"/>
  <c r="A14" i="3"/>
  <c r="B13" i="3"/>
  <c r="A13" i="3"/>
  <c r="B12" i="3"/>
  <c r="A12" i="3"/>
  <c r="B11" i="3"/>
  <c r="A11" i="3"/>
  <c r="B10" i="3"/>
  <c r="A10" i="3"/>
  <c r="B9" i="3"/>
  <c r="A9" i="3"/>
  <c r="B8" i="3"/>
  <c r="A8" i="3"/>
  <c r="B7" i="3"/>
  <c r="A7" i="3"/>
  <c r="B6" i="3"/>
  <c r="A6" i="3"/>
  <c r="B5" i="3"/>
  <c r="A5" i="3"/>
  <c r="B4" i="3"/>
  <c r="A4" i="3"/>
  <c r="B3" i="3"/>
  <c r="A3" i="3"/>
  <c r="A4" i="2"/>
  <c r="B4" i="2"/>
  <c r="A5" i="2"/>
  <c r="B5" i="2"/>
  <c r="A6" i="2"/>
  <c r="B6" i="2"/>
  <c r="A7" i="2"/>
  <c r="B7" i="2"/>
  <c r="A8" i="2"/>
  <c r="B8" i="2"/>
  <c r="A9" i="2"/>
  <c r="B9" i="2"/>
  <c r="A10" i="2"/>
  <c r="B10" i="2"/>
  <c r="A11" i="2"/>
  <c r="B11" i="2"/>
  <c r="A12" i="2"/>
  <c r="B12" i="2"/>
  <c r="A13" i="2"/>
  <c r="B13" i="2"/>
  <c r="A14" i="2"/>
  <c r="B14" i="2"/>
  <c r="A15" i="2"/>
  <c r="B15" i="2"/>
  <c r="B3" i="2"/>
  <c r="A3" i="2"/>
  <c r="L4" i="2" l="1"/>
  <c r="M4" i="2"/>
  <c r="N4" i="2" s="1"/>
  <c r="L5" i="2"/>
  <c r="M5" i="2"/>
  <c r="N5" i="2" s="1"/>
  <c r="L6" i="2"/>
  <c r="M6" i="2"/>
  <c r="L7" i="2"/>
  <c r="M7" i="2"/>
  <c r="L8" i="2"/>
  <c r="M8" i="2"/>
  <c r="N8" i="2" s="1"/>
  <c r="L9" i="2"/>
  <c r="M9" i="2"/>
  <c r="N9" i="2" s="1"/>
  <c r="L10" i="2"/>
  <c r="M10" i="2"/>
  <c r="N10" i="2" s="1"/>
  <c r="L11" i="2"/>
  <c r="M11" i="2"/>
  <c r="N11" i="2" s="1"/>
  <c r="L12" i="2"/>
  <c r="M12" i="2"/>
  <c r="N12" i="2" s="1"/>
  <c r="L13" i="2"/>
  <c r="M13" i="2"/>
  <c r="N13" i="2" s="1"/>
  <c r="L14" i="2"/>
  <c r="M14" i="2"/>
  <c r="L15" i="2"/>
  <c r="M15" i="2"/>
  <c r="N15" i="2" s="1"/>
  <c r="L18" i="2"/>
  <c r="M18" i="2"/>
  <c r="N18" i="2" s="1"/>
  <c r="H4" i="2"/>
  <c r="I4" i="2"/>
  <c r="J4" i="2" s="1"/>
  <c r="H5" i="2"/>
  <c r="I5" i="2"/>
  <c r="J5" i="2" s="1"/>
  <c r="H6" i="2"/>
  <c r="I6" i="2"/>
  <c r="J6" i="2" s="1"/>
  <c r="H7" i="2"/>
  <c r="I7" i="2"/>
  <c r="J7" i="2" s="1"/>
  <c r="H8" i="2"/>
  <c r="I8" i="2"/>
  <c r="H9" i="2"/>
  <c r="I9" i="2"/>
  <c r="J9" i="2" s="1"/>
  <c r="H10" i="2"/>
  <c r="I10" i="2"/>
  <c r="H11" i="2"/>
  <c r="I11" i="2"/>
  <c r="H12" i="2"/>
  <c r="I12" i="2"/>
  <c r="H13" i="2"/>
  <c r="I13" i="2"/>
  <c r="J13" i="2" s="1"/>
  <c r="H14" i="2"/>
  <c r="I14" i="2"/>
  <c r="J14" i="2" s="1"/>
  <c r="H15" i="2"/>
  <c r="I15" i="2"/>
  <c r="J15" i="2" s="1"/>
  <c r="H18" i="2"/>
  <c r="I18" i="2"/>
  <c r="J18" i="2" s="1"/>
  <c r="M3" i="2"/>
  <c r="L3" i="2"/>
  <c r="I3" i="2"/>
  <c r="H3" i="2"/>
  <c r="L4" i="3"/>
  <c r="M4" i="3"/>
  <c r="N4" i="3" s="1"/>
  <c r="L5" i="3"/>
  <c r="M5" i="3"/>
  <c r="N5" i="3" s="1"/>
  <c r="L6" i="3"/>
  <c r="M6" i="3"/>
  <c r="N6" i="3" s="1"/>
  <c r="L7" i="3"/>
  <c r="M7" i="3"/>
  <c r="N7" i="3" s="1"/>
  <c r="L8" i="3"/>
  <c r="M8" i="3"/>
  <c r="N8" i="3" s="1"/>
  <c r="L9" i="3"/>
  <c r="M9" i="3"/>
  <c r="N9" i="3" s="1"/>
  <c r="L10" i="3"/>
  <c r="M10" i="3"/>
  <c r="N10" i="3" s="1"/>
  <c r="L11" i="3"/>
  <c r="M11" i="3"/>
  <c r="N11" i="3" s="1"/>
  <c r="L12" i="3"/>
  <c r="M12" i="3"/>
  <c r="N12" i="3" s="1"/>
  <c r="L13" i="3"/>
  <c r="M13" i="3"/>
  <c r="N13" i="3" s="1"/>
  <c r="L14" i="3"/>
  <c r="M14" i="3"/>
  <c r="N14" i="3" s="1"/>
  <c r="L15" i="3"/>
  <c r="M15" i="3"/>
  <c r="N15" i="3" s="1"/>
  <c r="L18" i="3"/>
  <c r="M18" i="3"/>
  <c r="M3" i="3"/>
  <c r="L3" i="3"/>
  <c r="H4" i="3"/>
  <c r="I4" i="3"/>
  <c r="H5" i="3"/>
  <c r="I5" i="3"/>
  <c r="J5" i="3" s="1"/>
  <c r="H6" i="3"/>
  <c r="I6" i="3"/>
  <c r="J6" i="3" s="1"/>
  <c r="H7" i="3"/>
  <c r="I7" i="3"/>
  <c r="J7" i="3" s="1"/>
  <c r="H8" i="3"/>
  <c r="I8" i="3"/>
  <c r="J8" i="3" s="1"/>
  <c r="H9" i="3"/>
  <c r="I9" i="3"/>
  <c r="J9" i="3" s="1"/>
  <c r="H10" i="3"/>
  <c r="I10" i="3"/>
  <c r="J10" i="3" s="1"/>
  <c r="H11" i="3"/>
  <c r="I11" i="3"/>
  <c r="J11" i="3" s="1"/>
  <c r="H12" i="3"/>
  <c r="I12" i="3"/>
  <c r="J12" i="3" s="1"/>
  <c r="H13" i="3"/>
  <c r="I13" i="3"/>
  <c r="J13" i="3" s="1"/>
  <c r="H14" i="3"/>
  <c r="I14" i="3"/>
  <c r="J14" i="3" s="1"/>
  <c r="H15" i="3"/>
  <c r="I15" i="3"/>
  <c r="J15" i="3" s="1"/>
  <c r="H18" i="3"/>
  <c r="I18" i="3"/>
  <c r="I3" i="3"/>
  <c r="H3" i="3"/>
  <c r="J4" i="3" l="1"/>
  <c r="N14" i="2"/>
  <c r="J12" i="2"/>
  <c r="J3" i="2"/>
  <c r="N6" i="2"/>
  <c r="N3" i="2"/>
  <c r="N3" i="3"/>
  <c r="J3" i="3"/>
  <c r="N7" i="2"/>
  <c r="J8" i="2"/>
  <c r="J11" i="2"/>
  <c r="J10" i="2"/>
  <c r="A2" i="1"/>
  <c r="D21" i="3" l="1"/>
  <c r="F21" i="3"/>
  <c r="M21" i="3" s="1"/>
  <c r="C21" i="3"/>
  <c r="D20" i="3"/>
  <c r="E20" i="3"/>
  <c r="F20" i="3"/>
  <c r="M20" i="3" s="1"/>
  <c r="C20" i="3"/>
  <c r="D21" i="2"/>
  <c r="E21" i="2"/>
  <c r="F21" i="2"/>
  <c r="M21" i="2" s="1"/>
  <c r="L21" i="2"/>
  <c r="D20" i="2"/>
  <c r="H20" i="2" s="1"/>
  <c r="E20" i="2"/>
  <c r="I20" i="2" s="1"/>
  <c r="F20" i="2"/>
  <c r="M20" i="2" s="1"/>
  <c r="L20" i="2"/>
  <c r="B18" i="3"/>
  <c r="A18" i="3"/>
  <c r="A18" i="2"/>
  <c r="B18" i="2"/>
  <c r="J20" i="2" l="1"/>
  <c r="K38" i="3"/>
  <c r="G38" i="3"/>
  <c r="K38" i="2"/>
  <c r="G38" i="2"/>
  <c r="B4" i="4" l="1"/>
  <c r="E4" i="4"/>
  <c r="G4" i="4" l="1"/>
  <c r="D4" i="4"/>
  <c r="C4" i="4"/>
  <c r="C6" i="4"/>
  <c r="D6" i="4"/>
  <c r="E6" i="4"/>
  <c r="C7" i="4"/>
  <c r="D7" i="4"/>
  <c r="E7" i="4"/>
  <c r="B7" i="4"/>
  <c r="B6" i="4"/>
  <c r="E5" i="4"/>
  <c r="C5" i="4"/>
  <c r="B5" i="4"/>
  <c r="F6" i="4" l="1"/>
  <c r="G6" i="4"/>
  <c r="F4" i="4"/>
  <c r="I21" i="2"/>
  <c r="D5" i="4"/>
  <c r="I21" i="3"/>
  <c r="H21" i="3"/>
  <c r="L21" i="3"/>
  <c r="I20" i="3"/>
  <c r="H20" i="3"/>
  <c r="L20" i="3"/>
  <c r="F19" i="3"/>
  <c r="M19" i="3" s="1"/>
  <c r="E19" i="3"/>
  <c r="I19" i="3" s="1"/>
  <c r="D19" i="3"/>
  <c r="H19" i="3" s="1"/>
  <c r="C19" i="3"/>
  <c r="L19" i="3" s="1"/>
  <c r="M2" i="3"/>
  <c r="L2" i="3"/>
  <c r="I2" i="3"/>
  <c r="H2" i="3"/>
  <c r="H21" i="2"/>
  <c r="F19" i="2"/>
  <c r="M19" i="2" s="1"/>
  <c r="E19" i="2"/>
  <c r="I19" i="2" s="1"/>
  <c r="D19" i="2"/>
  <c r="H19" i="2" s="1"/>
  <c r="C19" i="2"/>
  <c r="L19" i="2" s="1"/>
  <c r="M2" i="2"/>
  <c r="L2" i="2"/>
  <c r="I2" i="2"/>
  <c r="H2" i="2"/>
  <c r="J20" i="3" l="1"/>
  <c r="N20" i="3"/>
  <c r="N20" i="2"/>
</calcChain>
</file>

<file path=xl/sharedStrings.xml><?xml version="1.0" encoding="utf-8"?>
<sst xmlns="http://schemas.openxmlformats.org/spreadsheetml/2006/main" count="132" uniqueCount="75">
  <si>
    <t>学生番号</t>
    <rPh sb="0" eb="2">
      <t>ガクセイ</t>
    </rPh>
    <rPh sb="2" eb="4">
      <t>バンゴウ</t>
    </rPh>
    <phoneticPr fontId="1"/>
  </si>
  <si>
    <t>名前</t>
    <rPh sb="0" eb="2">
      <t>ナマエ</t>
    </rPh>
    <phoneticPr fontId="1"/>
  </si>
  <si>
    <t>No</t>
    <phoneticPr fontId="1"/>
  </si>
  <si>
    <t>***所要時間***</t>
    <rPh sb="3" eb="5">
      <t>ショヨウ</t>
    </rPh>
    <rPh sb="5" eb="7">
      <t>ジカン</t>
    </rPh>
    <phoneticPr fontId="1"/>
  </si>
  <si>
    <t>***ストループ効果***</t>
    <rPh sb="8" eb="10">
      <t>コウカ</t>
    </rPh>
    <phoneticPr fontId="1"/>
  </si>
  <si>
    <t>***逆ストループ効果***</t>
    <rPh sb="3" eb="4">
      <t>ギャク</t>
    </rPh>
    <rPh sb="9" eb="11">
      <t>コウカ</t>
    </rPh>
    <phoneticPr fontId="1"/>
  </si>
  <si>
    <t>効果量</t>
    <rPh sb="0" eb="2">
      <t>コウカ</t>
    </rPh>
    <rPh sb="2" eb="3">
      <t>リョウ</t>
    </rPh>
    <phoneticPr fontId="1"/>
  </si>
  <si>
    <t>平均</t>
    <rPh sb="0" eb="2">
      <t>ヘイキン</t>
    </rPh>
    <phoneticPr fontId="1"/>
  </si>
  <si>
    <t>標準偏差</t>
    <rPh sb="0" eb="2">
      <t>ヒョウジュン</t>
    </rPh>
    <rPh sb="2" eb="4">
      <t>ヘンサ</t>
    </rPh>
    <phoneticPr fontId="1"/>
  </si>
  <si>
    <t>***誤反応数***</t>
    <rPh sb="3" eb="4">
      <t>ゴ</t>
    </rPh>
    <rPh sb="4" eb="6">
      <t>ハンノウ</t>
    </rPh>
    <rPh sb="6" eb="7">
      <t>スウ</t>
    </rPh>
    <phoneticPr fontId="1"/>
  </si>
  <si>
    <t>t-検定: 一対の標本による平均の検定ツール</t>
  </si>
  <si>
    <t>平均</t>
  </si>
  <si>
    <t>分散</t>
  </si>
  <si>
    <t>観測数</t>
  </si>
  <si>
    <t>ピアソン相関</t>
  </si>
  <si>
    <t>仮説平均との差異</t>
  </si>
  <si>
    <t>自由度</t>
  </si>
  <si>
    <t xml:space="preserve">t </t>
  </si>
  <si>
    <t>P(T&lt;=t) 片側</t>
  </si>
  <si>
    <t>t 境界値 片側</t>
  </si>
  <si>
    <t>P(T&lt;=t) 両側</t>
  </si>
  <si>
    <t>t 境界値 両側</t>
  </si>
  <si>
    <t>Aカード</t>
    <phoneticPr fontId="1"/>
  </si>
  <si>
    <t>Bカード</t>
    <phoneticPr fontId="1"/>
  </si>
  <si>
    <t>Cカード1</t>
    <phoneticPr fontId="1"/>
  </si>
  <si>
    <t>Cカード2</t>
    <phoneticPr fontId="1"/>
  </si>
  <si>
    <t>所要時間(s)</t>
    <rPh sb="0" eb="2">
      <t>ショヨウ</t>
    </rPh>
    <rPh sb="2" eb="4">
      <t>ジカン</t>
    </rPh>
    <phoneticPr fontId="1"/>
  </si>
  <si>
    <t>誤反応数</t>
    <rPh sb="0" eb="1">
      <t>ゴ</t>
    </rPh>
    <rPh sb="1" eb="3">
      <t>ハンノウ</t>
    </rPh>
    <rPh sb="3" eb="4">
      <t>スウ</t>
    </rPh>
    <phoneticPr fontId="1"/>
  </si>
  <si>
    <t>ストループ効果量</t>
    <rPh sb="5" eb="7">
      <t>コウカ</t>
    </rPh>
    <rPh sb="7" eb="8">
      <t>リョウ</t>
    </rPh>
    <phoneticPr fontId="1"/>
  </si>
  <si>
    <t>逆ストループ効果量</t>
    <rPh sb="0" eb="1">
      <t>ギャク</t>
    </rPh>
    <rPh sb="6" eb="8">
      <t>コウカ</t>
    </rPh>
    <rPh sb="8" eb="9">
      <t>リョウ</t>
    </rPh>
    <phoneticPr fontId="1"/>
  </si>
  <si>
    <t>（C1/B）</t>
    <phoneticPr fontId="1"/>
  </si>
  <si>
    <t>（C2/A）</t>
    <phoneticPr fontId="1"/>
  </si>
  <si>
    <t>(A)</t>
    <phoneticPr fontId="1"/>
  </si>
  <si>
    <t>(B)</t>
    <phoneticPr fontId="1"/>
  </si>
  <si>
    <t>(C1)</t>
    <phoneticPr fontId="1"/>
  </si>
  <si>
    <t>(C2)</t>
    <phoneticPr fontId="1"/>
  </si>
  <si>
    <t>Ａカード</t>
    <phoneticPr fontId="1"/>
  </si>
  <si>
    <t>Ｂカード</t>
    <phoneticPr fontId="1"/>
  </si>
  <si>
    <t>Ｃカード１</t>
    <phoneticPr fontId="1"/>
  </si>
  <si>
    <t>Ｃカード２</t>
    <phoneticPr fontId="1"/>
  </si>
  <si>
    <t>work</t>
    <phoneticPr fontId="1"/>
  </si>
  <si>
    <t>Ｂカード</t>
  </si>
  <si>
    <t>Ｃカード１</t>
  </si>
  <si>
    <t>Ａカード</t>
  </si>
  <si>
    <t>Ｃカード２</t>
  </si>
  <si>
    <t>172G033</t>
  </si>
  <si>
    <t>渋谷 優希</t>
  </si>
  <si>
    <t>202G004</t>
  </si>
  <si>
    <t>有薗 祐馬</t>
  </si>
  <si>
    <t>202G007</t>
  </si>
  <si>
    <t>板垣 咲希</t>
  </si>
  <si>
    <t>202G016</t>
  </si>
  <si>
    <t>沖本 かれん</t>
  </si>
  <si>
    <t>202G018</t>
  </si>
  <si>
    <t>奥津 遼祐</t>
  </si>
  <si>
    <t>202G027</t>
  </si>
  <si>
    <t>202G028</t>
  </si>
  <si>
    <t>門脇 尚希</t>
  </si>
  <si>
    <t>202G038</t>
  </si>
  <si>
    <t>小嶋 梢萌</t>
  </si>
  <si>
    <t>202G039</t>
  </si>
  <si>
    <t>近藤 大晴</t>
  </si>
  <si>
    <t>202G042</t>
  </si>
  <si>
    <t>坂田 千珠</t>
  </si>
  <si>
    <t>202G051</t>
  </si>
  <si>
    <t>新家 光史</t>
  </si>
  <si>
    <t>202G062</t>
  </si>
  <si>
    <t>信川 聖奈</t>
  </si>
  <si>
    <t>202G074</t>
  </si>
  <si>
    <t>六車 遥</t>
  </si>
  <si>
    <t>202G077</t>
  </si>
  <si>
    <t>森広 ひより</t>
  </si>
  <si>
    <t>202G078</t>
  </si>
  <si>
    <t>森正 拓実</t>
  </si>
  <si>
    <t>加藤 千陽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</si>
</sst>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color rgb="FFFF0000"/>
      <name val="ＭＳ 明朝"/>
      <family val="2"/>
      <charset val="128"/>
    </font>
    <font>
      <sz val="1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center" vertical="center"/>
    </xf>
    <xf numFmtId="2" fontId="0" fillId="0" borderId="0" xfId="0" applyNumberFormat="1">
      <alignment vertical="center"/>
    </xf>
    <xf numFmtId="2" fontId="0" fillId="0" borderId="0" xfId="0" applyNumberForma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2" fontId="0" fillId="0" borderId="0" xfId="0" applyNumberFormat="1" applyBorder="1">
      <alignment vertical="center"/>
    </xf>
    <xf numFmtId="0" fontId="0" fillId="0" borderId="4" xfId="0" applyBorder="1">
      <alignment vertical="center"/>
    </xf>
    <xf numFmtId="2" fontId="0" fillId="0" borderId="4" xfId="0" applyNumberFormat="1" applyBorder="1">
      <alignment vertical="center"/>
    </xf>
    <xf numFmtId="0" fontId="0" fillId="0" borderId="3" xfId="0" applyBorder="1">
      <alignment vertical="center"/>
    </xf>
    <xf numFmtId="2" fontId="0" fillId="0" borderId="3" xfId="0" applyNumberFormat="1" applyBorder="1">
      <alignment vertical="center"/>
    </xf>
    <xf numFmtId="2" fontId="0" fillId="0" borderId="3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3" fillId="2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000595871462013"/>
          <c:y val="6.2404684326998756E-2"/>
          <c:w val="0.78035440164574021"/>
          <c:h val="0.7838341044950134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所要時間!$C$19:$F$19</c:f>
              <c:strCache>
                <c:ptCount val="4"/>
                <c:pt idx="0">
                  <c:v>Ａカード</c:v>
                </c:pt>
                <c:pt idx="1">
                  <c:v>Ｂカード</c:v>
                </c:pt>
                <c:pt idx="2">
                  <c:v>Ｃカード１</c:v>
                </c:pt>
                <c:pt idx="3">
                  <c:v>Ｃカード２</c:v>
                </c:pt>
              </c:strCache>
            </c:strRef>
          </c:cat>
          <c:val>
            <c:numRef>
              <c:f>所要時間!$C$20:$F$20</c:f>
              <c:numCache>
                <c:formatCode>0.00</c:formatCode>
                <c:ptCount val="4"/>
                <c:pt idx="0">
                  <c:v>40.714285714285715</c:v>
                </c:pt>
                <c:pt idx="1">
                  <c:v>63.857142857142854</c:v>
                </c:pt>
                <c:pt idx="2">
                  <c:v>94.642857142857139</c:v>
                </c:pt>
                <c:pt idx="3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A4-4C20-931A-6D35517F75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2146264"/>
        <c:axId val="152141168"/>
      </c:barChart>
      <c:catAx>
        <c:axId val="152146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pPr>
            <a:endParaRPr lang="ja-JP"/>
          </a:p>
        </c:txPr>
        <c:crossAx val="152141168"/>
        <c:crosses val="autoZero"/>
        <c:auto val="1"/>
        <c:lblAlgn val="ctr"/>
        <c:lblOffset val="100"/>
        <c:noMultiLvlLbl val="0"/>
      </c:catAx>
      <c:valAx>
        <c:axId val="15214116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ＭＳ Ｐゴシック" panose="020B0600070205080204" pitchFamily="50" charset="-128"/>
                    <a:ea typeface="ＭＳ Ｐゴシック" panose="020B0600070205080204" pitchFamily="50" charset="-128"/>
                    <a:cs typeface="+mn-cs"/>
                  </a:defRPr>
                </a:pPr>
                <a:r>
                  <a:rPr lang="ja-JP"/>
                  <a:t>所要時間</a:t>
                </a:r>
                <a:r>
                  <a:rPr lang="en-US"/>
                  <a:t>(s)</a:t>
                </a:r>
                <a:endParaRPr lang="ja-JP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ＭＳ Ｐゴシック" panose="020B0600070205080204" pitchFamily="50" charset="-128"/>
                  <a:ea typeface="ＭＳ Ｐゴシック" panose="020B0600070205080204" pitchFamily="50" charset="-128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pPr>
            <a:endParaRPr lang="ja-JP"/>
          </a:p>
        </c:txPr>
        <c:crossAx val="152146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tx1"/>
          </a:solidFill>
          <a:latin typeface="ＭＳ Ｐゴシック" panose="020B0600070205080204" pitchFamily="50" charset="-128"/>
          <a:ea typeface="ＭＳ Ｐゴシック" panose="020B060007020508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296142286421814"/>
          <c:y val="6.2404755897984783E-2"/>
          <c:w val="0.78035440164574021"/>
          <c:h val="0.7838341044950134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誤反応数!$C$19:$F$19</c:f>
              <c:strCache>
                <c:ptCount val="4"/>
                <c:pt idx="0">
                  <c:v>Ａカード</c:v>
                </c:pt>
                <c:pt idx="1">
                  <c:v>Ｂカード</c:v>
                </c:pt>
                <c:pt idx="2">
                  <c:v>Ｃカード１</c:v>
                </c:pt>
                <c:pt idx="3">
                  <c:v>Ｃカード２</c:v>
                </c:pt>
              </c:strCache>
            </c:strRef>
          </c:cat>
          <c:val>
            <c:numRef>
              <c:f>誤反応数!$C$20:$F$20</c:f>
              <c:numCache>
                <c:formatCode>0.00</c:formatCode>
                <c:ptCount val="4"/>
                <c:pt idx="0">
                  <c:v>1.1428571428571428</c:v>
                </c:pt>
                <c:pt idx="1">
                  <c:v>4.2857142857142856</c:v>
                </c:pt>
                <c:pt idx="2">
                  <c:v>3.4285714285714284</c:v>
                </c:pt>
                <c:pt idx="3">
                  <c:v>1.2142857142857142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A1-47D9-A49C-368807B3C3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2147048"/>
        <c:axId val="152147440"/>
      </c:barChart>
      <c:catAx>
        <c:axId val="152147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pPr>
            <a:endParaRPr lang="ja-JP"/>
          </a:p>
        </c:txPr>
        <c:crossAx val="152147440"/>
        <c:crosses val="autoZero"/>
        <c:auto val="1"/>
        <c:lblAlgn val="ctr"/>
        <c:lblOffset val="100"/>
        <c:noMultiLvlLbl val="0"/>
      </c:catAx>
      <c:valAx>
        <c:axId val="15214744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ＭＳ Ｐゴシック" panose="020B0600070205080204" pitchFamily="50" charset="-128"/>
                    <a:ea typeface="ＭＳ Ｐゴシック" panose="020B0600070205080204" pitchFamily="50" charset="-128"/>
                    <a:cs typeface="+mn-cs"/>
                  </a:defRPr>
                </a:pPr>
                <a:r>
                  <a:rPr lang="ja-JP"/>
                  <a:t>誤反応数</a:t>
                </a:r>
              </a:p>
            </c:rich>
          </c:tx>
          <c:layout>
            <c:manualLayout>
              <c:xMode val="edge"/>
              <c:yMode val="edge"/>
              <c:x val="5.3198064219931854E-2"/>
              <c:y val="0.312492908558599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ＭＳ Ｐゴシック" panose="020B0600070205080204" pitchFamily="50" charset="-128"/>
                  <a:ea typeface="ＭＳ Ｐゴシック" panose="020B0600070205080204" pitchFamily="50" charset="-128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pPr>
            <a:endParaRPr lang="ja-JP"/>
          </a:p>
        </c:txPr>
        <c:crossAx val="152147048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tx1"/>
          </a:solidFill>
          <a:latin typeface="ＭＳ Ｐゴシック" panose="020B0600070205080204" pitchFamily="50" charset="-128"/>
          <a:ea typeface="ＭＳ Ｐゴシック" panose="020B060007020508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128186</xdr:colOff>
      <xdr:row>22</xdr:row>
      <xdr:rowOff>25120</xdr:rowOff>
    </xdr:from>
    <xdr:to>
      <xdr:col>5</xdr:col>
      <xdr:colOff>516513</xdr:colOff>
      <xdr:row>37</xdr:row>
      <xdr:rowOff>57283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0B9D830-6D8E-4FD8-A9A5-D50CB6B172F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129792</xdr:colOff>
      <xdr:row>22</xdr:row>
      <xdr:rowOff>8373</xdr:rowOff>
    </xdr:from>
    <xdr:to>
      <xdr:col>5</xdr:col>
      <xdr:colOff>518119</xdr:colOff>
      <xdr:row>37</xdr:row>
      <xdr:rowOff>40536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EA24ECEE-B025-440C-AE8A-36E22B5380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zoomScale="115" zoomScaleNormal="115" workbookViewId="0">
      <selection activeCell="E1" sqref="E1"/>
    </sheetView>
  </sheetViews>
  <sheetFormatPr defaultColWidth="9.09765625" defaultRowHeight="19" x14ac:dyDescent="0.2"/>
  <cols>
    <col min="1" max="1" width="5.09765625" style="21" bestFit="1" customWidth="1"/>
    <col min="2" max="2" width="15.09765625" style="21" bestFit="1" customWidth="1"/>
    <col min="3" max="3" width="22.09765625" style="21" bestFit="1" customWidth="1"/>
    <col min="4" max="4" width="11.19921875" style="21" bestFit="1" customWidth="1"/>
    <col min="5" max="16384" width="9.09765625" style="21"/>
  </cols>
  <sheetData>
    <row r="1" spans="1:4" x14ac:dyDescent="0.2">
      <c r="A1" s="21" t="s">
        <v>2</v>
      </c>
      <c r="B1" s="21" t="s">
        <v>0</v>
      </c>
      <c r="C1" s="21" t="s">
        <v>1</v>
      </c>
      <c r="D1" s="21" t="s">
        <v>40</v>
      </c>
    </row>
    <row r="2" spans="1:4" x14ac:dyDescent="0.2">
      <c r="A2" s="21">
        <f>ROW()-1</f>
        <v>1</v>
      </c>
      <c r="B2" s="23" t="s">
        <v>45</v>
      </c>
      <c r="C2" s="23" t="s">
        <v>46</v>
      </c>
      <c r="D2" s="21">
        <f t="shared" ref="D2:D15" ca="1" si="0">RAND()</f>
        <v>0.25392122300651498</v>
      </c>
    </row>
    <row r="3" spans="1:4" x14ac:dyDescent="0.2">
      <c r="A3" s="21">
        <v>8</v>
      </c>
      <c r="B3" s="23" t="s">
        <v>60</v>
      </c>
      <c r="C3" s="23" t="s">
        <v>61</v>
      </c>
      <c r="D3" s="21">
        <f t="shared" ca="1" si="0"/>
        <v>0.86607357334576729</v>
      </c>
    </row>
    <row r="4" spans="1:4" x14ac:dyDescent="0.2">
      <c r="A4" s="21">
        <v>13</v>
      </c>
      <c r="B4" s="23" t="s">
        <v>70</v>
      </c>
      <c r="C4" s="23" t="s">
        <v>71</v>
      </c>
      <c r="D4" s="21">
        <f t="shared" ca="1" si="0"/>
        <v>0.97914077803833477</v>
      </c>
    </row>
    <row r="5" spans="1:4" x14ac:dyDescent="0.2">
      <c r="A5" s="21">
        <v>11</v>
      </c>
      <c r="B5" s="21" t="s">
        <v>66</v>
      </c>
      <c r="C5" s="21" t="s">
        <v>67</v>
      </c>
      <c r="D5" s="21">
        <f t="shared" ca="1" si="0"/>
        <v>0.14749323759979893</v>
      </c>
    </row>
    <row r="6" spans="1:4" x14ac:dyDescent="0.2">
      <c r="A6" s="21">
        <v>5</v>
      </c>
      <c r="B6" s="21" t="s">
        <v>55</v>
      </c>
      <c r="C6" s="21" t="s">
        <v>74</v>
      </c>
      <c r="D6" s="21">
        <f t="shared" ca="1" si="0"/>
        <v>0.49423616824872485</v>
      </c>
    </row>
    <row r="7" spans="1:4" x14ac:dyDescent="0.2">
      <c r="A7" s="21">
        <v>14</v>
      </c>
      <c r="B7" s="21" t="s">
        <v>72</v>
      </c>
      <c r="C7" s="21" t="s">
        <v>73</v>
      </c>
      <c r="D7" s="21">
        <f t="shared" ca="1" si="0"/>
        <v>0.21609847949424776</v>
      </c>
    </row>
    <row r="8" spans="1:4" x14ac:dyDescent="0.2">
      <c r="A8" s="21">
        <v>7</v>
      </c>
      <c r="B8" s="23" t="s">
        <v>58</v>
      </c>
      <c r="C8" s="23" t="s">
        <v>59</v>
      </c>
      <c r="D8" s="21">
        <f t="shared" ca="1" si="0"/>
        <v>0.44794856387595383</v>
      </c>
    </row>
    <row r="9" spans="1:4" x14ac:dyDescent="0.2">
      <c r="A9" s="21">
        <v>4</v>
      </c>
      <c r="B9" s="23" t="s">
        <v>51</v>
      </c>
      <c r="C9" s="23" t="s">
        <v>52</v>
      </c>
      <c r="D9" s="21">
        <f t="shared" ca="1" si="0"/>
        <v>0.65251473490615164</v>
      </c>
    </row>
    <row r="10" spans="1:4" x14ac:dyDescent="0.2">
      <c r="A10" s="21">
        <v>3</v>
      </c>
      <c r="B10" s="23" t="s">
        <v>49</v>
      </c>
      <c r="C10" s="23" t="s">
        <v>50</v>
      </c>
      <c r="D10" s="21">
        <f t="shared" ca="1" si="0"/>
        <v>0.18869829031431673</v>
      </c>
    </row>
    <row r="11" spans="1:4" x14ac:dyDescent="0.2">
      <c r="A11" s="21">
        <v>6</v>
      </c>
      <c r="B11" s="23" t="s">
        <v>56</v>
      </c>
      <c r="C11" s="23" t="s">
        <v>57</v>
      </c>
      <c r="D11" s="21">
        <f t="shared" ca="1" si="0"/>
        <v>0.17363798982426404</v>
      </c>
    </row>
    <row r="12" spans="1:4" x14ac:dyDescent="0.2">
      <c r="A12" s="21">
        <v>2</v>
      </c>
      <c r="B12" s="21" t="s">
        <v>47</v>
      </c>
      <c r="C12" s="21" t="s">
        <v>48</v>
      </c>
      <c r="D12" s="21">
        <f t="shared" ca="1" si="0"/>
        <v>4.2605038039331244E-2</v>
      </c>
    </row>
    <row r="13" spans="1:4" x14ac:dyDescent="0.2">
      <c r="A13" s="21">
        <v>10</v>
      </c>
      <c r="B13" s="21" t="s">
        <v>64</v>
      </c>
      <c r="C13" s="21" t="s">
        <v>65</v>
      </c>
      <c r="D13" s="21">
        <f t="shared" ca="1" si="0"/>
        <v>0.18791640383369246</v>
      </c>
    </row>
    <row r="14" spans="1:4" x14ac:dyDescent="0.2">
      <c r="A14" s="21">
        <v>9</v>
      </c>
      <c r="B14" s="21" t="s">
        <v>62</v>
      </c>
      <c r="C14" s="21" t="s">
        <v>63</v>
      </c>
      <c r="D14" s="21">
        <f t="shared" ca="1" si="0"/>
        <v>6.3314302585671944E-2</v>
      </c>
    </row>
    <row r="15" spans="1:4" x14ac:dyDescent="0.2">
      <c r="A15" s="21">
        <v>12</v>
      </c>
      <c r="B15" s="21" t="s">
        <v>68</v>
      </c>
      <c r="C15" s="21" t="s">
        <v>69</v>
      </c>
      <c r="D15" s="21">
        <f t="shared" ca="1" si="0"/>
        <v>0.16770573888602558</v>
      </c>
    </row>
    <row r="16" spans="1:4" x14ac:dyDescent="0.2">
      <c r="A16" s="21">
        <v>15</v>
      </c>
    </row>
    <row r="20" spans="2:3" x14ac:dyDescent="0.2">
      <c r="B20" s="21" t="s">
        <v>53</v>
      </c>
      <c r="C20" s="21" t="s">
        <v>54</v>
      </c>
    </row>
  </sheetData>
  <sortState xmlns:xlrd2="http://schemas.microsoft.com/office/spreadsheetml/2017/richdata2" ref="A2:D16">
    <sortCondition ref="D2:D16"/>
  </sortState>
  <phoneticPr fontId="1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8"/>
  <sheetViews>
    <sheetView tabSelected="1" topLeftCell="B1" zoomScale="120" zoomScaleNormal="120" workbookViewId="0">
      <selection activeCell="B1" sqref="B1"/>
    </sheetView>
  </sheetViews>
  <sheetFormatPr defaultRowHeight="12" x14ac:dyDescent="0.2"/>
  <cols>
    <col min="2" max="2" width="13.3984375" bestFit="1" customWidth="1"/>
    <col min="3" max="6" width="10.59765625" customWidth="1"/>
    <col min="7" max="7" width="16.59765625" customWidth="1"/>
    <col min="8" max="9" width="10.59765625" customWidth="1"/>
    <col min="11" max="11" width="16.59765625" customWidth="1"/>
    <col min="12" max="13" width="10.59765625" customWidth="1"/>
  </cols>
  <sheetData>
    <row r="1" spans="1:14" x14ac:dyDescent="0.2">
      <c r="C1" s="1" t="s">
        <v>3</v>
      </c>
      <c r="D1" s="1"/>
      <c r="E1" s="1"/>
      <c r="F1" s="1"/>
      <c r="H1" t="s">
        <v>4</v>
      </c>
      <c r="L1" t="s">
        <v>5</v>
      </c>
    </row>
    <row r="2" spans="1:14" s="9" customFormat="1" x14ac:dyDescent="0.2">
      <c r="A2" s="9" t="s">
        <v>0</v>
      </c>
      <c r="B2" s="9" t="s">
        <v>1</v>
      </c>
      <c r="C2" s="2" t="s">
        <v>36</v>
      </c>
      <c r="D2" s="2" t="s">
        <v>37</v>
      </c>
      <c r="E2" s="2" t="s">
        <v>38</v>
      </c>
      <c r="F2" s="2" t="s">
        <v>39</v>
      </c>
      <c r="H2" s="2" t="str">
        <f>D2</f>
        <v>Ｂカード</v>
      </c>
      <c r="I2" s="2" t="str">
        <f>E2</f>
        <v>Ｃカード１</v>
      </c>
      <c r="J2" s="9" t="s">
        <v>6</v>
      </c>
      <c r="L2" s="2" t="str">
        <f>C2</f>
        <v>Ａカード</v>
      </c>
      <c r="M2" s="2" t="str">
        <f>F2</f>
        <v>Ｃカード２</v>
      </c>
      <c r="N2" s="9" t="s">
        <v>6</v>
      </c>
    </row>
    <row r="3" spans="1:14" ht="11.75" x14ac:dyDescent="0.2">
      <c r="A3" t="str">
        <f>IF(Subject!B2&lt;&gt;"",Subject!B2,"")</f>
        <v>172G033</v>
      </c>
      <c r="B3" t="str">
        <f>IF(Subject!C2&lt;&gt;"",Subject!C2,"")</f>
        <v>渋谷 優希</v>
      </c>
      <c r="C3">
        <v>51</v>
      </c>
      <c r="D3">
        <v>89</v>
      </c>
      <c r="E3">
        <v>157</v>
      </c>
      <c r="F3">
        <v>55</v>
      </c>
      <c r="H3">
        <f>IF(D3&lt;&gt;"",D3,"")</f>
        <v>89</v>
      </c>
      <c r="I3">
        <f>IF(E3&lt;&gt;"",E3,"")</f>
        <v>157</v>
      </c>
      <c r="J3" s="3">
        <f>IF(I3&lt;&gt;"",I3/H3,"")</f>
        <v>1.7640449438202248</v>
      </c>
      <c r="L3">
        <f>IF(C3&lt;&gt;"",C3,"")</f>
        <v>51</v>
      </c>
      <c r="M3">
        <f>IF(F3&lt;&gt;"",F3,"")</f>
        <v>55</v>
      </c>
      <c r="N3" s="3">
        <f>IF(M3&lt;&gt;"",M3/L3,"")</f>
        <v>1.0784313725490196</v>
      </c>
    </row>
    <row r="4" spans="1:14" ht="11.75" x14ac:dyDescent="0.2">
      <c r="A4" t="str">
        <f>IF(Subject!B3&lt;&gt;"",Subject!B3,"")</f>
        <v>202G039</v>
      </c>
      <c r="B4" t="str">
        <f>IF(Subject!C3&lt;&gt;"",Subject!C3,"")</f>
        <v>近藤 大晴</v>
      </c>
      <c r="C4">
        <v>40</v>
      </c>
      <c r="D4">
        <v>51</v>
      </c>
      <c r="E4">
        <v>68</v>
      </c>
      <c r="F4">
        <v>40</v>
      </c>
      <c r="H4">
        <f t="shared" ref="H4:H18" si="0">IF(D4&lt;&gt;"",D4,"")</f>
        <v>51</v>
      </c>
      <c r="I4">
        <f t="shared" ref="I4:I18" si="1">IF(E4&lt;&gt;"",E4,"")</f>
        <v>68</v>
      </c>
      <c r="J4" s="3">
        <f t="shared" ref="J4:J18" si="2">IF(I4&lt;&gt;"",I4/H4,"")</f>
        <v>1.3333333333333333</v>
      </c>
      <c r="L4">
        <f t="shared" ref="L4:L18" si="3">IF(C4&lt;&gt;"",C4,"")</f>
        <v>40</v>
      </c>
      <c r="M4">
        <f t="shared" ref="M4:M18" si="4">IF(F4&lt;&gt;"",F4,"")</f>
        <v>40</v>
      </c>
      <c r="N4" s="3">
        <f t="shared" ref="N4:N18" si="5">IF(M4&lt;&gt;"",M4/L4,"")</f>
        <v>1</v>
      </c>
    </row>
    <row r="5" spans="1:14" ht="11.75" x14ac:dyDescent="0.2">
      <c r="A5" t="str">
        <f>IF(Subject!B4&lt;&gt;"",Subject!B4,"")</f>
        <v>202G077</v>
      </c>
      <c r="B5" t="str">
        <f>IF(Subject!C4&lt;&gt;"",Subject!C4,"")</f>
        <v>森広 ひより</v>
      </c>
      <c r="C5">
        <v>50</v>
      </c>
      <c r="D5">
        <v>56</v>
      </c>
      <c r="E5">
        <v>98</v>
      </c>
      <c r="F5">
        <v>48</v>
      </c>
      <c r="H5">
        <f t="shared" si="0"/>
        <v>56</v>
      </c>
      <c r="I5">
        <f t="shared" si="1"/>
        <v>98</v>
      </c>
      <c r="J5" s="3">
        <f t="shared" si="2"/>
        <v>1.75</v>
      </c>
      <c r="L5">
        <f t="shared" si="3"/>
        <v>50</v>
      </c>
      <c r="M5">
        <f t="shared" si="4"/>
        <v>48</v>
      </c>
      <c r="N5" s="3">
        <f t="shared" si="5"/>
        <v>0.96</v>
      </c>
    </row>
    <row r="6" spans="1:14" ht="11.75" x14ac:dyDescent="0.2">
      <c r="A6" t="str">
        <f>IF(Subject!B5&lt;&gt;"",Subject!B5,"")</f>
        <v>202G062</v>
      </c>
      <c r="B6" t="str">
        <f>IF(Subject!C5&lt;&gt;"",Subject!C5,"")</f>
        <v>信川 聖奈</v>
      </c>
      <c r="C6">
        <v>36</v>
      </c>
      <c r="D6">
        <v>49</v>
      </c>
      <c r="E6">
        <v>73</v>
      </c>
      <c r="F6">
        <v>38</v>
      </c>
      <c r="H6">
        <f t="shared" si="0"/>
        <v>49</v>
      </c>
      <c r="I6">
        <f t="shared" si="1"/>
        <v>73</v>
      </c>
      <c r="J6" s="3">
        <f t="shared" si="2"/>
        <v>1.489795918367347</v>
      </c>
      <c r="L6">
        <f t="shared" si="3"/>
        <v>36</v>
      </c>
      <c r="M6">
        <f t="shared" si="4"/>
        <v>38</v>
      </c>
      <c r="N6" s="3">
        <f t="shared" si="5"/>
        <v>1.0555555555555556</v>
      </c>
    </row>
    <row r="7" spans="1:14" ht="11.75" x14ac:dyDescent="0.2">
      <c r="A7" t="str">
        <f>IF(Subject!B6&lt;&gt;"",Subject!B6,"")</f>
        <v>202G027</v>
      </c>
      <c r="B7" t="str">
        <f>IF(Subject!C6&lt;&gt;"",Subject!C6,"")</f>
        <v>加藤 千陽</v>
      </c>
      <c r="C7">
        <v>34</v>
      </c>
      <c r="D7">
        <v>60</v>
      </c>
      <c r="E7">
        <v>70</v>
      </c>
      <c r="F7">
        <v>40</v>
      </c>
      <c r="H7">
        <f t="shared" si="0"/>
        <v>60</v>
      </c>
      <c r="I7">
        <f t="shared" si="1"/>
        <v>70</v>
      </c>
      <c r="J7" s="3">
        <f t="shared" si="2"/>
        <v>1.1666666666666667</v>
      </c>
      <c r="L7">
        <f t="shared" si="3"/>
        <v>34</v>
      </c>
      <c r="M7">
        <f t="shared" si="4"/>
        <v>40</v>
      </c>
      <c r="N7" s="3">
        <f t="shared" si="5"/>
        <v>1.1764705882352942</v>
      </c>
    </row>
    <row r="8" spans="1:14" ht="11.75" x14ac:dyDescent="0.2">
      <c r="A8" t="str">
        <f>IF(Subject!B7&lt;&gt;"",Subject!B7,"")</f>
        <v>202G078</v>
      </c>
      <c r="B8" t="str">
        <f>IF(Subject!C7&lt;&gt;"",Subject!C7,"")</f>
        <v>森正 拓実</v>
      </c>
      <c r="C8">
        <v>41</v>
      </c>
      <c r="D8">
        <v>59</v>
      </c>
      <c r="E8">
        <v>104</v>
      </c>
      <c r="F8">
        <v>41</v>
      </c>
      <c r="H8">
        <f t="shared" si="0"/>
        <v>59</v>
      </c>
      <c r="I8">
        <f t="shared" si="1"/>
        <v>104</v>
      </c>
      <c r="J8" s="3">
        <f t="shared" si="2"/>
        <v>1.7627118644067796</v>
      </c>
      <c r="L8">
        <f t="shared" si="3"/>
        <v>41</v>
      </c>
      <c r="M8">
        <f t="shared" si="4"/>
        <v>41</v>
      </c>
      <c r="N8" s="3">
        <f t="shared" si="5"/>
        <v>1</v>
      </c>
    </row>
    <row r="9" spans="1:14" ht="11.75" x14ac:dyDescent="0.2">
      <c r="A9" t="str">
        <f>IF(Subject!B8&lt;&gt;"",Subject!B8,"")</f>
        <v>202G038</v>
      </c>
      <c r="B9" t="str">
        <f>IF(Subject!C8&lt;&gt;"",Subject!C8,"")</f>
        <v>小嶋 梢萌</v>
      </c>
      <c r="C9">
        <v>32</v>
      </c>
      <c r="D9">
        <v>51</v>
      </c>
      <c r="E9">
        <v>98</v>
      </c>
      <c r="F9">
        <v>37</v>
      </c>
      <c r="H9">
        <f t="shared" si="0"/>
        <v>51</v>
      </c>
      <c r="I9">
        <f t="shared" si="1"/>
        <v>98</v>
      </c>
      <c r="J9" s="3">
        <f t="shared" si="2"/>
        <v>1.9215686274509804</v>
      </c>
      <c r="L9">
        <f t="shared" si="3"/>
        <v>32</v>
      </c>
      <c r="M9">
        <f t="shared" si="4"/>
        <v>37</v>
      </c>
      <c r="N9" s="3">
        <f t="shared" si="5"/>
        <v>1.15625</v>
      </c>
    </row>
    <row r="10" spans="1:14" ht="11.75" x14ac:dyDescent="0.2">
      <c r="A10" t="str">
        <f>IF(Subject!B9&lt;&gt;"",Subject!B9,"")</f>
        <v>202G016</v>
      </c>
      <c r="B10" t="str">
        <f>IF(Subject!C9&lt;&gt;"",Subject!C9,"")</f>
        <v>沖本 かれん</v>
      </c>
      <c r="C10">
        <v>38</v>
      </c>
      <c r="D10">
        <v>56</v>
      </c>
      <c r="E10">
        <v>78</v>
      </c>
      <c r="F10">
        <v>39</v>
      </c>
      <c r="H10">
        <f t="shared" si="0"/>
        <v>56</v>
      </c>
      <c r="I10">
        <f t="shared" si="1"/>
        <v>78</v>
      </c>
      <c r="J10" s="3">
        <f t="shared" si="2"/>
        <v>1.3928571428571428</v>
      </c>
      <c r="L10">
        <f t="shared" si="3"/>
        <v>38</v>
      </c>
      <c r="M10">
        <f t="shared" si="4"/>
        <v>39</v>
      </c>
      <c r="N10" s="3">
        <f t="shared" si="5"/>
        <v>1.0263157894736843</v>
      </c>
    </row>
    <row r="11" spans="1:14" ht="11.75" x14ac:dyDescent="0.2">
      <c r="A11" t="str">
        <f>IF(Subject!B10&lt;&gt;"",Subject!B10,"")</f>
        <v>202G007</v>
      </c>
      <c r="B11" t="str">
        <f>IF(Subject!C10&lt;&gt;"",Subject!C10,"")</f>
        <v>板垣 咲希</v>
      </c>
      <c r="C11">
        <v>37</v>
      </c>
      <c r="D11">
        <v>72</v>
      </c>
      <c r="E11">
        <v>85</v>
      </c>
      <c r="F11">
        <v>40</v>
      </c>
      <c r="H11">
        <f t="shared" si="0"/>
        <v>72</v>
      </c>
      <c r="I11">
        <f t="shared" si="1"/>
        <v>85</v>
      </c>
      <c r="J11" s="3">
        <f t="shared" si="2"/>
        <v>1.1805555555555556</v>
      </c>
      <c r="L11">
        <f t="shared" si="3"/>
        <v>37</v>
      </c>
      <c r="M11">
        <f t="shared" si="4"/>
        <v>40</v>
      </c>
      <c r="N11" s="3">
        <f t="shared" si="5"/>
        <v>1.0810810810810811</v>
      </c>
    </row>
    <row r="12" spans="1:14" ht="11.75" x14ac:dyDescent="0.2">
      <c r="A12" t="str">
        <f>IF(Subject!B11&lt;&gt;"",Subject!B11,"")</f>
        <v>202G028</v>
      </c>
      <c r="B12" t="str">
        <f>IF(Subject!C11&lt;&gt;"",Subject!C11,"")</f>
        <v>門脇 尚希</v>
      </c>
      <c r="C12">
        <v>36</v>
      </c>
      <c r="D12">
        <v>72</v>
      </c>
      <c r="E12">
        <v>110</v>
      </c>
      <c r="F12">
        <v>48</v>
      </c>
      <c r="H12">
        <f t="shared" si="0"/>
        <v>72</v>
      </c>
      <c r="I12">
        <f t="shared" si="1"/>
        <v>110</v>
      </c>
      <c r="J12" s="3">
        <f t="shared" si="2"/>
        <v>1.5277777777777777</v>
      </c>
      <c r="L12">
        <f t="shared" si="3"/>
        <v>36</v>
      </c>
      <c r="M12">
        <f t="shared" si="4"/>
        <v>48</v>
      </c>
      <c r="N12" s="3">
        <f t="shared" si="5"/>
        <v>1.3333333333333333</v>
      </c>
    </row>
    <row r="13" spans="1:14" ht="11.75" x14ac:dyDescent="0.2">
      <c r="A13" t="str">
        <f>IF(Subject!B12&lt;&gt;"",Subject!B12,"")</f>
        <v>202G004</v>
      </c>
      <c r="B13" t="str">
        <f>IF(Subject!C12&lt;&gt;"",Subject!C12,"")</f>
        <v>有薗 祐馬</v>
      </c>
      <c r="C13">
        <v>47</v>
      </c>
      <c r="D13">
        <v>75</v>
      </c>
      <c r="E13">
        <v>111</v>
      </c>
      <c r="F13">
        <v>49</v>
      </c>
      <c r="H13">
        <f t="shared" si="0"/>
        <v>75</v>
      </c>
      <c r="I13">
        <f t="shared" si="1"/>
        <v>111</v>
      </c>
      <c r="J13" s="3">
        <f t="shared" si="2"/>
        <v>1.48</v>
      </c>
      <c r="L13">
        <f t="shared" si="3"/>
        <v>47</v>
      </c>
      <c r="M13">
        <f t="shared" si="4"/>
        <v>49</v>
      </c>
      <c r="N13" s="3">
        <f t="shared" si="5"/>
        <v>1.0425531914893618</v>
      </c>
    </row>
    <row r="14" spans="1:14" ht="11.75" x14ac:dyDescent="0.2">
      <c r="A14" t="str">
        <f>IF(Subject!B13&lt;&gt;"",Subject!B13,"")</f>
        <v>202G051</v>
      </c>
      <c r="B14" t="str">
        <f>IF(Subject!C13&lt;&gt;"",Subject!C13,"")</f>
        <v>新家 光史</v>
      </c>
      <c r="C14">
        <v>42</v>
      </c>
      <c r="D14">
        <v>78</v>
      </c>
      <c r="E14">
        <v>109</v>
      </c>
      <c r="F14">
        <v>63</v>
      </c>
      <c r="H14">
        <f t="shared" si="0"/>
        <v>78</v>
      </c>
      <c r="I14">
        <f t="shared" si="1"/>
        <v>109</v>
      </c>
      <c r="J14" s="3">
        <f t="shared" si="2"/>
        <v>1.3974358974358974</v>
      </c>
      <c r="L14">
        <f t="shared" si="3"/>
        <v>42</v>
      </c>
      <c r="M14">
        <f t="shared" si="4"/>
        <v>63</v>
      </c>
      <c r="N14" s="3">
        <f t="shared" si="5"/>
        <v>1.5</v>
      </c>
    </row>
    <row r="15" spans="1:14" ht="11.75" x14ac:dyDescent="0.2">
      <c r="A15" t="str">
        <f>IF(Subject!B14&lt;&gt;"",Subject!B14,"")</f>
        <v>202G042</v>
      </c>
      <c r="B15" t="str">
        <f>IF(Subject!C14&lt;&gt;"",Subject!C14,"")</f>
        <v>坂田 千珠</v>
      </c>
      <c r="C15">
        <v>42</v>
      </c>
      <c r="D15">
        <v>53</v>
      </c>
      <c r="E15">
        <v>71</v>
      </c>
      <c r="F15">
        <v>44</v>
      </c>
      <c r="H15">
        <f t="shared" si="0"/>
        <v>53</v>
      </c>
      <c r="I15">
        <f t="shared" si="1"/>
        <v>71</v>
      </c>
      <c r="J15" s="3">
        <f t="shared" si="2"/>
        <v>1.3396226415094339</v>
      </c>
      <c r="L15">
        <f t="shared" si="3"/>
        <v>42</v>
      </c>
      <c r="M15">
        <f t="shared" si="4"/>
        <v>44</v>
      </c>
      <c r="N15" s="3">
        <f t="shared" si="5"/>
        <v>1.0476190476190477</v>
      </c>
    </row>
    <row r="16" spans="1:14" ht="11.75" x14ac:dyDescent="0.2">
      <c r="A16" t="str">
        <f>IF(Subject!B15&lt;&gt;"",Subject!B15,"")</f>
        <v>202G074</v>
      </c>
      <c r="B16" t="str">
        <f>IF(Subject!C15&lt;&gt;"",Subject!C15,"")</f>
        <v>六車 遥</v>
      </c>
      <c r="C16">
        <v>44</v>
      </c>
      <c r="D16">
        <v>73</v>
      </c>
      <c r="E16">
        <v>93</v>
      </c>
      <c r="F16">
        <v>48</v>
      </c>
      <c r="H16">
        <f t="shared" si="0"/>
        <v>73</v>
      </c>
      <c r="I16">
        <f t="shared" si="1"/>
        <v>93</v>
      </c>
      <c r="J16" s="3">
        <f t="shared" si="2"/>
        <v>1.273972602739726</v>
      </c>
      <c r="L16">
        <f t="shared" si="3"/>
        <v>44</v>
      </c>
      <c r="M16">
        <f t="shared" si="4"/>
        <v>48</v>
      </c>
      <c r="N16" s="3">
        <f t="shared" si="5"/>
        <v>1.0909090909090908</v>
      </c>
    </row>
    <row r="17" spans="1:14" ht="11.75" x14ac:dyDescent="0.2">
      <c r="A17" t="str">
        <f>IF(Subject!B16&lt;&gt;"",Subject!B16,"")</f>
        <v/>
      </c>
      <c r="B17" t="str">
        <f>IF(Subject!C16&lt;&gt;"",Subject!C16,"")</f>
        <v/>
      </c>
      <c r="J17" s="3"/>
      <c r="N17" s="3"/>
    </row>
    <row r="18" spans="1:14" x14ac:dyDescent="0.2">
      <c r="A18" t="str">
        <f>IF(Subject!B18&lt;&gt;"",Subject!B18,"")</f>
        <v/>
      </c>
      <c r="B18" t="str">
        <f>IF(Subject!C18&lt;&gt;"",Subject!C18,"")</f>
        <v/>
      </c>
      <c r="H18" t="str">
        <f t="shared" si="0"/>
        <v/>
      </c>
      <c r="I18" t="str">
        <f t="shared" si="1"/>
        <v/>
      </c>
      <c r="J18" s="3" t="str">
        <f t="shared" si="2"/>
        <v/>
      </c>
      <c r="L18" t="str">
        <f t="shared" si="3"/>
        <v/>
      </c>
      <c r="M18" t="str">
        <f t="shared" si="4"/>
        <v/>
      </c>
      <c r="N18" s="3" t="str">
        <f t="shared" si="5"/>
        <v/>
      </c>
    </row>
    <row r="19" spans="1:14" x14ac:dyDescent="0.2">
      <c r="C19" s="2" t="str">
        <f>C2</f>
        <v>Ａカード</v>
      </c>
      <c r="D19" s="2" t="str">
        <f>D2</f>
        <v>Ｂカード</v>
      </c>
      <c r="E19" s="2" t="str">
        <f>E2</f>
        <v>Ｃカード１</v>
      </c>
      <c r="F19" s="2" t="str">
        <f>F2</f>
        <v>Ｃカード２</v>
      </c>
      <c r="H19" t="str">
        <f t="shared" ref="H19:I21" si="6">D19</f>
        <v>Ｂカード</v>
      </c>
      <c r="I19" t="str">
        <f t="shared" si="6"/>
        <v>Ｃカード１</v>
      </c>
      <c r="L19" t="str">
        <f t="shared" ref="L19" si="7">C19</f>
        <v>Ａカード</v>
      </c>
      <c r="M19" t="str">
        <f t="shared" ref="M19" si="8">F19</f>
        <v>Ｃカード２</v>
      </c>
    </row>
    <row r="20" spans="1:14" s="3" customFormat="1" x14ac:dyDescent="0.2">
      <c r="B20" s="3" t="s">
        <v>7</v>
      </c>
      <c r="C20" s="3">
        <f>AVERAGE(C3:C18)</f>
        <v>40.714285714285715</v>
      </c>
      <c r="D20" s="3">
        <f t="shared" ref="D20:F20" si="9">AVERAGE(D3:D18)</f>
        <v>63.857142857142854</v>
      </c>
      <c r="E20" s="3">
        <f t="shared" si="9"/>
        <v>94.642857142857139</v>
      </c>
      <c r="F20" s="3">
        <f t="shared" si="9"/>
        <v>45</v>
      </c>
      <c r="G20" s="4"/>
      <c r="H20" s="3">
        <f>D20</f>
        <v>63.857142857142854</v>
      </c>
      <c r="I20" s="3">
        <f>E20</f>
        <v>94.642857142857139</v>
      </c>
      <c r="J20" s="3">
        <f>I20/H20</f>
        <v>1.4821029082774049</v>
      </c>
      <c r="L20" s="3">
        <f>C20</f>
        <v>40.714285714285715</v>
      </c>
      <c r="M20" s="3">
        <f>F20</f>
        <v>45</v>
      </c>
      <c r="N20" s="3">
        <f t="shared" ref="N20" si="10">M20/L20</f>
        <v>1.1052631578947367</v>
      </c>
    </row>
    <row r="21" spans="1:14" s="3" customFormat="1" x14ac:dyDescent="0.2">
      <c r="B21" s="3" t="s">
        <v>8</v>
      </c>
      <c r="C21" s="3">
        <f>STDEVP(C3:C18)</f>
        <v>5.5604287017224472</v>
      </c>
      <c r="D21" s="3">
        <f t="shared" ref="D21:F21" si="11">STDEVP(D3:D18)</f>
        <v>11.963379496596763</v>
      </c>
      <c r="E21" s="3">
        <f t="shared" si="11"/>
        <v>23.029816520753954</v>
      </c>
      <c r="F21" s="3">
        <f t="shared" si="11"/>
        <v>7.1113591226592243</v>
      </c>
      <c r="G21" s="4"/>
      <c r="H21" s="3">
        <f t="shared" si="6"/>
        <v>11.963379496596763</v>
      </c>
      <c r="I21" s="3">
        <f>E21</f>
        <v>23.029816520753954</v>
      </c>
      <c r="L21" s="3">
        <f>C21</f>
        <v>5.5604287017224472</v>
      </c>
      <c r="M21" s="3">
        <f>F21</f>
        <v>7.1113591226592243</v>
      </c>
    </row>
    <row r="23" spans="1:14" x14ac:dyDescent="0.2">
      <c r="A23" s="5"/>
      <c r="B23" s="5"/>
      <c r="C23" s="5"/>
      <c r="D23" s="5"/>
      <c r="E23" s="5"/>
      <c r="G23" t="s">
        <v>10</v>
      </c>
      <c r="K23" t="s">
        <v>10</v>
      </c>
    </row>
    <row r="24" spans="1:14" ht="12.5" thickBot="1" x14ac:dyDescent="0.25">
      <c r="A24" s="5"/>
      <c r="B24" s="5"/>
      <c r="C24" s="5"/>
      <c r="D24" s="5"/>
      <c r="E24" s="5"/>
    </row>
    <row r="25" spans="1:14" x14ac:dyDescent="0.2">
      <c r="A25" s="5"/>
      <c r="B25" s="5"/>
      <c r="C25" s="5"/>
      <c r="D25" s="5"/>
      <c r="E25" s="5"/>
      <c r="G25" s="8"/>
      <c r="H25" s="8" t="s">
        <v>41</v>
      </c>
      <c r="I25" s="8" t="s">
        <v>42</v>
      </c>
      <c r="K25" s="8"/>
      <c r="L25" s="8" t="s">
        <v>43</v>
      </c>
      <c r="M25" s="8" t="s">
        <v>44</v>
      </c>
    </row>
    <row r="26" spans="1:14" x14ac:dyDescent="0.2">
      <c r="A26" s="5"/>
      <c r="B26" s="5"/>
      <c r="C26" s="5"/>
      <c r="D26" s="5"/>
      <c r="E26" s="5"/>
      <c r="G26" s="6" t="s">
        <v>11</v>
      </c>
      <c r="H26" s="6">
        <v>63.857142857142854</v>
      </c>
      <c r="I26" s="6">
        <v>94.642857142857139</v>
      </c>
      <c r="K26" s="6" t="s">
        <v>11</v>
      </c>
      <c r="L26" s="6">
        <v>40.714285714285715</v>
      </c>
      <c r="M26" s="6">
        <v>45</v>
      </c>
    </row>
    <row r="27" spans="1:14" x14ac:dyDescent="0.2">
      <c r="A27" s="5"/>
      <c r="B27" s="5"/>
      <c r="C27" s="5"/>
      <c r="D27" s="5"/>
      <c r="E27" s="5"/>
      <c r="G27" s="6" t="s">
        <v>12</v>
      </c>
      <c r="H27" s="6">
        <v>154.13186813186789</v>
      </c>
      <c r="I27" s="6">
        <v>571.17032967033003</v>
      </c>
      <c r="K27" s="6" t="s">
        <v>12</v>
      </c>
      <c r="L27" s="6">
        <v>33.296703296703178</v>
      </c>
      <c r="M27" s="6">
        <v>54.46153846153846</v>
      </c>
    </row>
    <row r="28" spans="1:14" x14ac:dyDescent="0.2">
      <c r="A28" s="5"/>
      <c r="B28" s="5"/>
      <c r="C28" s="5"/>
      <c r="D28" s="5"/>
      <c r="E28" s="5"/>
      <c r="G28" s="6" t="s">
        <v>13</v>
      </c>
      <c r="H28" s="6">
        <v>14</v>
      </c>
      <c r="I28" s="6">
        <v>14</v>
      </c>
      <c r="K28" s="6" t="s">
        <v>13</v>
      </c>
      <c r="L28" s="6">
        <v>14</v>
      </c>
      <c r="M28" s="6">
        <v>14</v>
      </c>
    </row>
    <row r="29" spans="1:14" x14ac:dyDescent="0.2">
      <c r="A29" s="5"/>
      <c r="B29" s="5"/>
      <c r="C29" s="5"/>
      <c r="D29" s="5"/>
      <c r="E29" s="5"/>
      <c r="G29" s="6" t="s">
        <v>14</v>
      </c>
      <c r="H29" s="6">
        <v>0.78198799191033785</v>
      </c>
      <c r="I29" s="6"/>
      <c r="K29" s="6" t="s">
        <v>14</v>
      </c>
      <c r="L29" s="6">
        <v>0.62681668994821393</v>
      </c>
      <c r="M29" s="6"/>
    </row>
    <row r="30" spans="1:14" x14ac:dyDescent="0.2">
      <c r="G30" s="6" t="s">
        <v>15</v>
      </c>
      <c r="H30" s="6">
        <v>0</v>
      </c>
      <c r="I30" s="6"/>
      <c r="K30" s="6" t="s">
        <v>15</v>
      </c>
      <c r="L30" s="6">
        <v>0</v>
      </c>
      <c r="M30" s="6"/>
    </row>
    <row r="31" spans="1:14" x14ac:dyDescent="0.2">
      <c r="G31" s="6" t="s">
        <v>16</v>
      </c>
      <c r="H31" s="6">
        <v>13</v>
      </c>
      <c r="I31" s="6"/>
      <c r="K31" s="6" t="s">
        <v>16</v>
      </c>
      <c r="L31" s="6">
        <v>13</v>
      </c>
      <c r="M31" s="6"/>
    </row>
    <row r="32" spans="1:14" x14ac:dyDescent="0.2">
      <c r="G32" s="6" t="s">
        <v>17</v>
      </c>
      <c r="H32" s="6">
        <v>-7.126532211086551</v>
      </c>
      <c r="I32" s="6"/>
      <c r="K32" s="6" t="s">
        <v>17</v>
      </c>
      <c r="L32" s="6">
        <v>-2.7351084830993901</v>
      </c>
      <c r="M32" s="6"/>
    </row>
    <row r="33" spans="7:13" x14ac:dyDescent="0.2">
      <c r="G33" s="6" t="s">
        <v>18</v>
      </c>
      <c r="H33" s="6">
        <v>3.8706211351026027E-6</v>
      </c>
      <c r="I33" s="6"/>
      <c r="K33" s="6" t="s">
        <v>18</v>
      </c>
      <c r="L33" s="6">
        <v>8.5075083203154638E-3</v>
      </c>
      <c r="M33" s="6"/>
    </row>
    <row r="34" spans="7:13" x14ac:dyDescent="0.2">
      <c r="G34" s="6" t="s">
        <v>19</v>
      </c>
      <c r="H34" s="6">
        <v>1.7709333959868729</v>
      </c>
      <c r="I34" s="6"/>
      <c r="K34" s="6" t="s">
        <v>19</v>
      </c>
      <c r="L34" s="6">
        <v>1.7709333959868729</v>
      </c>
      <c r="M34" s="6"/>
    </row>
    <row r="35" spans="7:13" x14ac:dyDescent="0.2">
      <c r="G35" s="6" t="s">
        <v>20</v>
      </c>
      <c r="H35" s="6">
        <v>7.7412422702052055E-6</v>
      </c>
      <c r="I35" s="6"/>
      <c r="K35" s="6" t="s">
        <v>20</v>
      </c>
      <c r="L35" s="6">
        <v>1.7015016640630928E-2</v>
      </c>
      <c r="M35" s="6"/>
    </row>
    <row r="36" spans="7:13" ht="12.5" thickBot="1" x14ac:dyDescent="0.25">
      <c r="G36" s="7" t="s">
        <v>21</v>
      </c>
      <c r="H36" s="7">
        <v>2.1603686564627926</v>
      </c>
      <c r="I36" s="7"/>
      <c r="K36" s="7" t="s">
        <v>21</v>
      </c>
      <c r="L36" s="7">
        <v>2.1603686564627926</v>
      </c>
      <c r="M36" s="7"/>
    </row>
    <row r="38" spans="7:13" x14ac:dyDescent="0.2">
      <c r="G38" s="22" t="str">
        <f>"t("&amp;TEXT(H31,"0")&amp;") = "&amp;TEXT(ABS(H32),"0.00")&amp;", "&amp;IF(H35&lt;0.01,"p &lt; .01",IF(H35&lt;0.05,"p &lt; .05","ns"))</f>
        <v>t(13) = 7.13, p &lt; .01</v>
      </c>
      <c r="K38" s="22" t="str">
        <f>"t("&amp;TEXT(L31,"0")&amp;") = "&amp;TEXT(ABS(L32),"0.00")&amp;", "&amp;IF(L35&lt;0.01,"p &lt; .01",IF(L35&lt;0.05,"p &lt; .05","ns"))</f>
        <v>t(13) = 2.74, p &lt; .05</v>
      </c>
    </row>
  </sheetData>
  <phoneticPr fontId="1"/>
  <pageMargins left="0.7" right="0.7" top="0.75" bottom="0.75" header="0.3" footer="0.3"/>
  <pageSetup paperSize="9" scale="93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38"/>
  <sheetViews>
    <sheetView zoomScale="120" zoomScaleNormal="120" workbookViewId="0"/>
  </sheetViews>
  <sheetFormatPr defaultRowHeight="12" x14ac:dyDescent="0.2"/>
  <cols>
    <col min="2" max="2" width="13.3984375" bestFit="1" customWidth="1"/>
    <col min="3" max="6" width="10.59765625" customWidth="1"/>
    <col min="7" max="7" width="16.59765625" customWidth="1"/>
    <col min="8" max="9" width="10.59765625" customWidth="1"/>
    <col min="11" max="11" width="16.59765625" customWidth="1"/>
    <col min="12" max="13" width="10.59765625" customWidth="1"/>
  </cols>
  <sheetData>
    <row r="1" spans="1:14" x14ac:dyDescent="0.2">
      <c r="C1" s="1" t="s">
        <v>9</v>
      </c>
      <c r="D1" s="1"/>
      <c r="E1" s="1"/>
      <c r="F1" s="1"/>
      <c r="H1" t="s">
        <v>4</v>
      </c>
      <c r="L1" t="s">
        <v>5</v>
      </c>
    </row>
    <row r="2" spans="1:14" s="9" customFormat="1" x14ac:dyDescent="0.2">
      <c r="A2" s="9" t="s">
        <v>0</v>
      </c>
      <c r="B2" s="9" t="s">
        <v>1</v>
      </c>
      <c r="C2" s="2" t="s">
        <v>36</v>
      </c>
      <c r="D2" s="2" t="s">
        <v>37</v>
      </c>
      <c r="E2" s="2" t="s">
        <v>38</v>
      </c>
      <c r="F2" s="2" t="s">
        <v>39</v>
      </c>
      <c r="H2" s="2" t="str">
        <f>D2</f>
        <v>Ｂカード</v>
      </c>
      <c r="I2" s="2" t="str">
        <f>E2</f>
        <v>Ｃカード１</v>
      </c>
      <c r="J2" s="9" t="s">
        <v>6</v>
      </c>
      <c r="L2" s="2" t="str">
        <f>C2</f>
        <v>Ａカード</v>
      </c>
      <c r="M2" s="2" t="str">
        <f>F2</f>
        <v>Ｃカード２</v>
      </c>
      <c r="N2" s="9" t="s">
        <v>6</v>
      </c>
    </row>
    <row r="3" spans="1:14" ht="11.75" x14ac:dyDescent="0.2">
      <c r="A3" t="str">
        <f>IF(Subject!B2&lt;&gt;"",Subject!B2,"")</f>
        <v>172G033</v>
      </c>
      <c r="B3" t="str">
        <f>IF(Subject!C2&lt;&gt;"",Subject!C2,"")</f>
        <v>渋谷 優希</v>
      </c>
      <c r="C3">
        <v>2</v>
      </c>
      <c r="D3">
        <v>21</v>
      </c>
      <c r="E3">
        <v>15</v>
      </c>
      <c r="F3">
        <v>1</v>
      </c>
      <c r="H3">
        <f>IF(D3&lt;&gt;"",D3,"")</f>
        <v>21</v>
      </c>
      <c r="I3">
        <f>IF(E3&lt;&gt;"",E3,"")</f>
        <v>15</v>
      </c>
      <c r="J3" s="3">
        <f>IF(I3&lt;&gt;"",IF(H3&gt;0,I3/H3,""),"")</f>
        <v>0.7142857142857143</v>
      </c>
      <c r="L3">
        <f>IF(C3&lt;&gt;"",C3,"")</f>
        <v>2</v>
      </c>
      <c r="M3">
        <f>IF(F3&lt;&gt;"",F3,"")</f>
        <v>1</v>
      </c>
      <c r="N3" s="3">
        <f>IF(M3&lt;&gt;"",IF(L3&gt;0,M3/L3,""),"")</f>
        <v>0.5</v>
      </c>
    </row>
    <row r="4" spans="1:14" ht="11.75" x14ac:dyDescent="0.2">
      <c r="A4" t="str">
        <f>IF(Subject!B3&lt;&gt;"",Subject!B3,"")</f>
        <v>202G039</v>
      </c>
      <c r="B4" t="str">
        <f>IF(Subject!C3&lt;&gt;"",Subject!C3,"")</f>
        <v>近藤 大晴</v>
      </c>
      <c r="C4">
        <v>0</v>
      </c>
      <c r="D4">
        <v>0</v>
      </c>
      <c r="E4">
        <v>1</v>
      </c>
      <c r="F4">
        <v>0</v>
      </c>
      <c r="H4">
        <f t="shared" ref="H4:H18" si="0">IF(D4&lt;&gt;"",D4,"")</f>
        <v>0</v>
      </c>
      <c r="I4">
        <f t="shared" ref="I4:I18" si="1">IF(E4&lt;&gt;"",E4,"")</f>
        <v>1</v>
      </c>
      <c r="J4" s="3" t="str">
        <f t="shared" ref="J4:J16" si="2">IF(I4&lt;&gt;"",IF(H4&gt;0,I4/H4,""),"")</f>
        <v/>
      </c>
      <c r="L4">
        <f t="shared" ref="L4:L18" si="3">IF(C4&lt;&gt;"",C4,"")</f>
        <v>0</v>
      </c>
      <c r="M4">
        <f t="shared" ref="M4:M18" si="4">IF(F4&lt;&gt;"",F4,"")</f>
        <v>0</v>
      </c>
      <c r="N4" s="3" t="str">
        <f t="shared" ref="N4:N16" si="5">IF(M4&lt;&gt;"",IF(L4&gt;0,M4/L4,""),"")</f>
        <v/>
      </c>
    </row>
    <row r="5" spans="1:14" ht="11.75" x14ac:dyDescent="0.2">
      <c r="A5" t="str">
        <f>IF(Subject!B4&lt;&gt;"",Subject!B4,"")</f>
        <v>202G077</v>
      </c>
      <c r="B5" t="str">
        <f>IF(Subject!C4&lt;&gt;"",Subject!C4,"")</f>
        <v>森広 ひより</v>
      </c>
      <c r="C5">
        <v>0</v>
      </c>
      <c r="D5">
        <v>0</v>
      </c>
      <c r="E5">
        <v>4</v>
      </c>
      <c r="F5">
        <v>0</v>
      </c>
      <c r="H5">
        <f t="shared" si="0"/>
        <v>0</v>
      </c>
      <c r="I5">
        <f t="shared" si="1"/>
        <v>4</v>
      </c>
      <c r="J5" s="3" t="str">
        <f t="shared" si="2"/>
        <v/>
      </c>
      <c r="L5">
        <f t="shared" si="3"/>
        <v>0</v>
      </c>
      <c r="M5">
        <f t="shared" si="4"/>
        <v>0</v>
      </c>
      <c r="N5" s="3" t="str">
        <f t="shared" si="5"/>
        <v/>
      </c>
    </row>
    <row r="6" spans="1:14" ht="11.75" x14ac:dyDescent="0.2">
      <c r="A6" t="str">
        <f>IF(Subject!B5&lt;&gt;"",Subject!B5,"")</f>
        <v>202G062</v>
      </c>
      <c r="B6" t="str">
        <f>IF(Subject!C5&lt;&gt;"",Subject!C5,"")</f>
        <v>信川 聖奈</v>
      </c>
      <c r="C6">
        <v>1</v>
      </c>
      <c r="D6">
        <v>1</v>
      </c>
      <c r="E6">
        <v>1</v>
      </c>
      <c r="F6">
        <v>3</v>
      </c>
      <c r="H6">
        <f t="shared" si="0"/>
        <v>1</v>
      </c>
      <c r="I6">
        <f t="shared" si="1"/>
        <v>1</v>
      </c>
      <c r="J6" s="3">
        <f t="shared" si="2"/>
        <v>1</v>
      </c>
      <c r="L6">
        <f t="shared" si="3"/>
        <v>1</v>
      </c>
      <c r="M6">
        <f t="shared" si="4"/>
        <v>3</v>
      </c>
      <c r="N6" s="3">
        <f t="shared" si="5"/>
        <v>3</v>
      </c>
    </row>
    <row r="7" spans="1:14" ht="11.75" x14ac:dyDescent="0.2">
      <c r="A7" t="str">
        <f>IF(Subject!B6&lt;&gt;"",Subject!B6,"")</f>
        <v>202G027</v>
      </c>
      <c r="B7" t="str">
        <f>IF(Subject!C6&lt;&gt;"",Subject!C6,"")</f>
        <v>加藤 千陽</v>
      </c>
      <c r="C7">
        <v>0</v>
      </c>
      <c r="D7">
        <v>3</v>
      </c>
      <c r="E7">
        <v>1</v>
      </c>
      <c r="F7">
        <v>3</v>
      </c>
      <c r="H7">
        <f t="shared" si="0"/>
        <v>3</v>
      </c>
      <c r="I7">
        <f t="shared" si="1"/>
        <v>1</v>
      </c>
      <c r="J7" s="3">
        <f t="shared" si="2"/>
        <v>0.33333333333333331</v>
      </c>
      <c r="L7">
        <f t="shared" si="3"/>
        <v>0</v>
      </c>
      <c r="M7">
        <f t="shared" si="4"/>
        <v>3</v>
      </c>
      <c r="N7" s="3" t="str">
        <f t="shared" si="5"/>
        <v/>
      </c>
    </row>
    <row r="8" spans="1:14" ht="11.75" x14ac:dyDescent="0.2">
      <c r="A8" t="str">
        <f>IF(Subject!B7&lt;&gt;"",Subject!B7,"")</f>
        <v>202G078</v>
      </c>
      <c r="B8" t="str">
        <f>IF(Subject!C7&lt;&gt;"",Subject!C7,"")</f>
        <v>森正 拓実</v>
      </c>
      <c r="C8">
        <v>11</v>
      </c>
      <c r="D8">
        <v>10</v>
      </c>
      <c r="E8">
        <v>8</v>
      </c>
      <c r="F8">
        <v>0</v>
      </c>
      <c r="H8">
        <f t="shared" si="0"/>
        <v>10</v>
      </c>
      <c r="I8">
        <f t="shared" si="1"/>
        <v>8</v>
      </c>
      <c r="J8" s="3">
        <f t="shared" si="2"/>
        <v>0.8</v>
      </c>
      <c r="L8">
        <f t="shared" si="3"/>
        <v>11</v>
      </c>
      <c r="M8">
        <f t="shared" si="4"/>
        <v>0</v>
      </c>
      <c r="N8" s="3">
        <f t="shared" si="5"/>
        <v>0</v>
      </c>
    </row>
    <row r="9" spans="1:14" ht="11.75" x14ac:dyDescent="0.2">
      <c r="A9" t="str">
        <f>IF(Subject!B8&lt;&gt;"",Subject!B8,"")</f>
        <v>202G038</v>
      </c>
      <c r="B9" t="str">
        <f>IF(Subject!C8&lt;&gt;"",Subject!C8,"")</f>
        <v>小嶋 梢萌</v>
      </c>
      <c r="C9">
        <v>0</v>
      </c>
      <c r="D9">
        <v>4</v>
      </c>
      <c r="E9">
        <v>5</v>
      </c>
      <c r="F9">
        <v>1</v>
      </c>
      <c r="H9">
        <f t="shared" si="0"/>
        <v>4</v>
      </c>
      <c r="I9">
        <f t="shared" si="1"/>
        <v>5</v>
      </c>
      <c r="J9" s="3">
        <f t="shared" si="2"/>
        <v>1.25</v>
      </c>
      <c r="L9">
        <f t="shared" si="3"/>
        <v>0</v>
      </c>
      <c r="M9">
        <f t="shared" si="4"/>
        <v>1</v>
      </c>
      <c r="N9" s="3" t="str">
        <f t="shared" si="5"/>
        <v/>
      </c>
    </row>
    <row r="10" spans="1:14" ht="11.75" x14ac:dyDescent="0.2">
      <c r="A10" t="str">
        <f>IF(Subject!B9&lt;&gt;"",Subject!B9,"")</f>
        <v>202G016</v>
      </c>
      <c r="B10" t="str">
        <f>IF(Subject!C9&lt;&gt;"",Subject!C9,"")</f>
        <v>沖本 かれん</v>
      </c>
      <c r="C10">
        <v>0</v>
      </c>
      <c r="D10">
        <v>0</v>
      </c>
      <c r="E10">
        <v>0</v>
      </c>
      <c r="F10">
        <v>0</v>
      </c>
      <c r="H10">
        <f t="shared" si="0"/>
        <v>0</v>
      </c>
      <c r="I10">
        <f t="shared" si="1"/>
        <v>0</v>
      </c>
      <c r="J10" s="3" t="str">
        <f t="shared" si="2"/>
        <v/>
      </c>
      <c r="L10">
        <f t="shared" si="3"/>
        <v>0</v>
      </c>
      <c r="M10">
        <f t="shared" si="4"/>
        <v>0</v>
      </c>
      <c r="N10" s="3" t="str">
        <f t="shared" si="5"/>
        <v/>
      </c>
    </row>
    <row r="11" spans="1:14" ht="11.75" x14ac:dyDescent="0.2">
      <c r="A11" t="str">
        <f>IF(Subject!B10&lt;&gt;"",Subject!B10,"")</f>
        <v>202G007</v>
      </c>
      <c r="B11" t="str">
        <f>IF(Subject!C10&lt;&gt;"",Subject!C10,"")</f>
        <v>板垣 咲希</v>
      </c>
      <c r="C11">
        <v>0</v>
      </c>
      <c r="D11">
        <v>5</v>
      </c>
      <c r="E11">
        <v>2</v>
      </c>
      <c r="F11">
        <v>0</v>
      </c>
      <c r="H11">
        <f t="shared" si="0"/>
        <v>5</v>
      </c>
      <c r="I11">
        <f t="shared" si="1"/>
        <v>2</v>
      </c>
      <c r="J11" s="3">
        <f t="shared" si="2"/>
        <v>0.4</v>
      </c>
      <c r="L11">
        <f t="shared" si="3"/>
        <v>0</v>
      </c>
      <c r="M11">
        <f t="shared" si="4"/>
        <v>0</v>
      </c>
      <c r="N11" s="3" t="str">
        <f t="shared" si="5"/>
        <v/>
      </c>
    </row>
    <row r="12" spans="1:14" ht="11.75" x14ac:dyDescent="0.2">
      <c r="A12" t="str">
        <f>IF(Subject!B11&lt;&gt;"",Subject!B11,"")</f>
        <v>202G028</v>
      </c>
      <c r="B12" t="str">
        <f>IF(Subject!C11&lt;&gt;"",Subject!C11,"")</f>
        <v>門脇 尚希</v>
      </c>
      <c r="C12">
        <v>0</v>
      </c>
      <c r="D12">
        <v>3</v>
      </c>
      <c r="E12">
        <v>5</v>
      </c>
      <c r="F12">
        <v>1</v>
      </c>
      <c r="H12">
        <f t="shared" si="0"/>
        <v>3</v>
      </c>
      <c r="I12">
        <f t="shared" si="1"/>
        <v>5</v>
      </c>
      <c r="J12" s="3">
        <f t="shared" si="2"/>
        <v>1.6666666666666667</v>
      </c>
      <c r="L12">
        <f t="shared" si="3"/>
        <v>0</v>
      </c>
      <c r="M12">
        <f t="shared" si="4"/>
        <v>1</v>
      </c>
      <c r="N12" s="3" t="str">
        <f t="shared" si="5"/>
        <v/>
      </c>
    </row>
    <row r="13" spans="1:14" ht="11.75" x14ac:dyDescent="0.2">
      <c r="A13" t="str">
        <f>IF(Subject!B12&lt;&gt;"",Subject!B12,"")</f>
        <v>202G004</v>
      </c>
      <c r="B13" t="str">
        <f>IF(Subject!C12&lt;&gt;"",Subject!C12,"")</f>
        <v>有薗 祐馬</v>
      </c>
      <c r="C13">
        <v>0</v>
      </c>
      <c r="D13">
        <v>1</v>
      </c>
      <c r="E13">
        <v>1</v>
      </c>
      <c r="F13">
        <v>0</v>
      </c>
      <c r="H13">
        <f t="shared" si="0"/>
        <v>1</v>
      </c>
      <c r="I13">
        <f t="shared" si="1"/>
        <v>1</v>
      </c>
      <c r="J13" s="3">
        <f t="shared" si="2"/>
        <v>1</v>
      </c>
      <c r="L13">
        <f t="shared" si="3"/>
        <v>0</v>
      </c>
      <c r="M13">
        <f t="shared" si="4"/>
        <v>0</v>
      </c>
      <c r="N13" s="3" t="str">
        <f t="shared" si="5"/>
        <v/>
      </c>
    </row>
    <row r="14" spans="1:14" ht="11.75" x14ac:dyDescent="0.2">
      <c r="A14" t="str">
        <f>IF(Subject!B13&lt;&gt;"",Subject!B13,"")</f>
        <v>202G051</v>
      </c>
      <c r="B14" t="str">
        <f>IF(Subject!C13&lt;&gt;"",Subject!C13,"")</f>
        <v>新家 光史</v>
      </c>
      <c r="C14">
        <v>0</v>
      </c>
      <c r="D14">
        <v>7</v>
      </c>
      <c r="E14">
        <v>3</v>
      </c>
      <c r="F14">
        <v>6</v>
      </c>
      <c r="H14">
        <f t="shared" si="0"/>
        <v>7</v>
      </c>
      <c r="I14">
        <f t="shared" si="1"/>
        <v>3</v>
      </c>
      <c r="J14" s="3">
        <f t="shared" si="2"/>
        <v>0.42857142857142855</v>
      </c>
      <c r="L14">
        <f t="shared" si="3"/>
        <v>0</v>
      </c>
      <c r="M14">
        <f t="shared" si="4"/>
        <v>6</v>
      </c>
      <c r="N14" s="3" t="str">
        <f t="shared" si="5"/>
        <v/>
      </c>
    </row>
    <row r="15" spans="1:14" ht="11.75" x14ac:dyDescent="0.2">
      <c r="A15" t="str">
        <f>IF(Subject!B14&lt;&gt;"",Subject!B14,"")</f>
        <v>202G042</v>
      </c>
      <c r="B15" t="str">
        <f>IF(Subject!C14&lt;&gt;"",Subject!C14,"")</f>
        <v>坂田 千珠</v>
      </c>
      <c r="C15">
        <v>0</v>
      </c>
      <c r="D15">
        <v>0</v>
      </c>
      <c r="E15">
        <v>0</v>
      </c>
      <c r="F15">
        <v>0</v>
      </c>
      <c r="H15">
        <f t="shared" si="0"/>
        <v>0</v>
      </c>
      <c r="I15">
        <f t="shared" si="1"/>
        <v>0</v>
      </c>
      <c r="J15" s="3" t="str">
        <f t="shared" si="2"/>
        <v/>
      </c>
      <c r="L15">
        <f t="shared" si="3"/>
        <v>0</v>
      </c>
      <c r="M15">
        <f t="shared" si="4"/>
        <v>0</v>
      </c>
      <c r="N15" s="3" t="str">
        <f t="shared" si="5"/>
        <v/>
      </c>
    </row>
    <row r="16" spans="1:14" ht="11.75" x14ac:dyDescent="0.2">
      <c r="A16" t="str">
        <f>IF(Subject!B15&lt;&gt;"",Subject!B15,"")</f>
        <v>202G074</v>
      </c>
      <c r="B16" t="str">
        <f>IF(Subject!C15&lt;&gt;"",Subject!C15,"")</f>
        <v>六車 遥</v>
      </c>
      <c r="C16">
        <v>2</v>
      </c>
      <c r="D16">
        <v>5</v>
      </c>
      <c r="E16">
        <v>2</v>
      </c>
      <c r="F16">
        <v>2</v>
      </c>
      <c r="H16">
        <f t="shared" si="0"/>
        <v>5</v>
      </c>
      <c r="I16">
        <f t="shared" si="1"/>
        <v>2</v>
      </c>
      <c r="J16" s="3">
        <f t="shared" si="2"/>
        <v>0.4</v>
      </c>
      <c r="L16">
        <f t="shared" si="3"/>
        <v>2</v>
      </c>
      <c r="M16">
        <f t="shared" si="4"/>
        <v>2</v>
      </c>
      <c r="N16" s="3">
        <f t="shared" si="5"/>
        <v>1</v>
      </c>
    </row>
    <row r="17" spans="1:14" ht="11.75" x14ac:dyDescent="0.2">
      <c r="A17" t="str">
        <f>IF(Subject!B16&lt;&gt;"",Subject!B16,"")</f>
        <v/>
      </c>
      <c r="B17" t="str">
        <f>IF(Subject!C16&lt;&gt;"",Subject!C16,"")</f>
        <v/>
      </c>
      <c r="J17" s="3"/>
      <c r="N17" s="3"/>
    </row>
    <row r="18" spans="1:14" x14ac:dyDescent="0.2">
      <c r="A18" t="str">
        <f>IF(Subject!B18&lt;&gt;"",Subject!B18,"")</f>
        <v/>
      </c>
      <c r="B18" t="str">
        <f>IF(Subject!C18&lt;&gt;"",Subject!C18,"")</f>
        <v/>
      </c>
      <c r="H18" t="str">
        <f t="shared" si="0"/>
        <v/>
      </c>
      <c r="I18" t="str">
        <f t="shared" si="1"/>
        <v/>
      </c>
      <c r="L18" t="str">
        <f t="shared" si="3"/>
        <v/>
      </c>
      <c r="M18" t="str">
        <f t="shared" si="4"/>
        <v/>
      </c>
    </row>
    <row r="19" spans="1:14" x14ac:dyDescent="0.2">
      <c r="C19" s="2" t="str">
        <f>C2</f>
        <v>Ａカード</v>
      </c>
      <c r="D19" s="2" t="str">
        <f>D2</f>
        <v>Ｂカード</v>
      </c>
      <c r="E19" s="2" t="str">
        <f>E2</f>
        <v>Ｃカード１</v>
      </c>
      <c r="F19" s="2" t="str">
        <f>F2</f>
        <v>Ｃカード２</v>
      </c>
      <c r="H19" t="str">
        <f t="shared" ref="H19:I21" si="6">D19</f>
        <v>Ｂカード</v>
      </c>
      <c r="I19" t="str">
        <f t="shared" si="6"/>
        <v>Ｃカード１</v>
      </c>
      <c r="L19" t="str">
        <f t="shared" ref="L19:L21" si="7">C19</f>
        <v>Ａカード</v>
      </c>
      <c r="M19" t="str">
        <f t="shared" ref="M19" si="8">F19</f>
        <v>Ｃカード２</v>
      </c>
    </row>
    <row r="20" spans="1:14" s="3" customFormat="1" x14ac:dyDescent="0.2">
      <c r="B20" s="3" t="s">
        <v>7</v>
      </c>
      <c r="C20" s="3">
        <f>AVERAGE(C3:C18)</f>
        <v>1.1428571428571428</v>
      </c>
      <c r="D20" s="3">
        <f t="shared" ref="D20:F20" si="9">AVERAGE(D3:D18)</f>
        <v>4.2857142857142856</v>
      </c>
      <c r="E20" s="3">
        <f t="shared" si="9"/>
        <v>3.4285714285714284</v>
      </c>
      <c r="F20" s="3">
        <f t="shared" si="9"/>
        <v>1.2142857142857142</v>
      </c>
      <c r="G20" s="4"/>
      <c r="H20" s="3">
        <f t="shared" si="6"/>
        <v>4.2857142857142856</v>
      </c>
      <c r="I20" s="3">
        <f t="shared" si="6"/>
        <v>3.4285714285714284</v>
      </c>
      <c r="J20" s="3">
        <f>I20/H20</f>
        <v>0.79999999999999993</v>
      </c>
      <c r="L20" s="3">
        <f t="shared" si="7"/>
        <v>1.1428571428571428</v>
      </c>
      <c r="M20" s="3">
        <f>F20</f>
        <v>1.2142857142857142</v>
      </c>
      <c r="N20" s="3">
        <f t="shared" ref="N20" si="10">M20/L20</f>
        <v>1.0625</v>
      </c>
    </row>
    <row r="21" spans="1:14" s="3" customFormat="1" x14ac:dyDescent="0.2">
      <c r="B21" s="3" t="s">
        <v>8</v>
      </c>
      <c r="C21" s="3">
        <f>STDEVP(C3:C18)</f>
        <v>2.8248171333264556</v>
      </c>
      <c r="D21" s="3">
        <f t="shared" ref="D21:F21" si="11">STDEVP(D3:D18)</f>
        <v>5.4697684911647562</v>
      </c>
      <c r="E21" s="3">
        <f>STDEVP(E3:E18)</f>
        <v>3.8861344310672696</v>
      </c>
      <c r="F21" s="3">
        <f t="shared" si="11"/>
        <v>1.6978377605721018</v>
      </c>
      <c r="G21" s="4"/>
      <c r="H21" s="3">
        <f t="shared" si="6"/>
        <v>5.4697684911647562</v>
      </c>
      <c r="I21" s="3">
        <f t="shared" si="6"/>
        <v>3.8861344310672696</v>
      </c>
      <c r="L21" s="3">
        <f t="shared" si="7"/>
        <v>2.8248171333264556</v>
      </c>
      <c r="M21" s="3">
        <f>F21</f>
        <v>1.6978377605721018</v>
      </c>
    </row>
    <row r="23" spans="1:14" x14ac:dyDescent="0.2">
      <c r="A23" s="5"/>
      <c r="B23" s="5"/>
      <c r="C23" s="5"/>
      <c r="D23" s="5"/>
      <c r="E23" s="5"/>
      <c r="G23" t="s">
        <v>10</v>
      </c>
      <c r="K23" t="s">
        <v>10</v>
      </c>
    </row>
    <row r="24" spans="1:14" ht="12.5" thickBot="1" x14ac:dyDescent="0.25">
      <c r="A24" s="5"/>
      <c r="B24" s="5"/>
      <c r="C24" s="5"/>
      <c r="D24" s="5"/>
      <c r="E24" s="5"/>
    </row>
    <row r="25" spans="1:14" x14ac:dyDescent="0.2">
      <c r="A25" s="5"/>
      <c r="B25" s="5"/>
      <c r="C25" s="5"/>
      <c r="D25" s="5"/>
      <c r="E25" s="5"/>
      <c r="G25" s="8"/>
      <c r="H25" s="8" t="s">
        <v>41</v>
      </c>
      <c r="I25" s="8" t="s">
        <v>42</v>
      </c>
      <c r="K25" s="8"/>
      <c r="L25" s="8" t="s">
        <v>43</v>
      </c>
      <c r="M25" s="8" t="s">
        <v>44</v>
      </c>
    </row>
    <row r="26" spans="1:14" x14ac:dyDescent="0.2">
      <c r="A26" s="5"/>
      <c r="B26" s="5"/>
      <c r="C26" s="5"/>
      <c r="D26" s="5"/>
      <c r="E26" s="5"/>
      <c r="G26" s="6" t="s">
        <v>11</v>
      </c>
      <c r="H26" s="6">
        <v>4.2857142857142856</v>
      </c>
      <c r="I26" s="6">
        <v>3.4285714285714284</v>
      </c>
      <c r="K26" s="6" t="s">
        <v>11</v>
      </c>
      <c r="L26" s="6">
        <v>1.1428571428571428</v>
      </c>
      <c r="M26" s="6">
        <v>1.2142857142857142</v>
      </c>
    </row>
    <row r="27" spans="1:14" x14ac:dyDescent="0.2">
      <c r="A27" s="5"/>
      <c r="B27" s="5"/>
      <c r="C27" s="5"/>
      <c r="D27" s="5"/>
      <c r="E27" s="5"/>
      <c r="G27" s="6" t="s">
        <v>12</v>
      </c>
      <c r="H27" s="6">
        <v>32.219780219780219</v>
      </c>
      <c r="I27" s="6">
        <v>16.263736263736263</v>
      </c>
      <c r="K27" s="6" t="s">
        <v>12</v>
      </c>
      <c r="L27" s="6">
        <v>8.5934065934065949</v>
      </c>
      <c r="M27" s="6">
        <v>3.1043956043956049</v>
      </c>
    </row>
    <row r="28" spans="1:14" x14ac:dyDescent="0.2">
      <c r="A28" s="5"/>
      <c r="B28" s="5"/>
      <c r="C28" s="5"/>
      <c r="D28" s="5"/>
      <c r="E28" s="5"/>
      <c r="G28" s="6" t="s">
        <v>13</v>
      </c>
      <c r="H28" s="6">
        <v>14</v>
      </c>
      <c r="I28" s="6">
        <v>14</v>
      </c>
      <c r="K28" s="6" t="s">
        <v>13</v>
      </c>
      <c r="L28" s="6">
        <v>14</v>
      </c>
      <c r="M28" s="6">
        <v>14</v>
      </c>
    </row>
    <row r="29" spans="1:14" x14ac:dyDescent="0.2">
      <c r="A29" s="5"/>
      <c r="B29" s="5"/>
      <c r="C29" s="5"/>
      <c r="D29" s="5"/>
      <c r="E29" s="5"/>
      <c r="G29" s="6" t="s">
        <v>14</v>
      </c>
      <c r="H29" s="6">
        <v>0.90825603317084103</v>
      </c>
      <c r="I29" s="6"/>
      <c r="K29" s="6" t="s">
        <v>14</v>
      </c>
      <c r="L29" s="6">
        <v>-0.15531387580672409</v>
      </c>
      <c r="M29" s="6"/>
    </row>
    <row r="30" spans="1:14" x14ac:dyDescent="0.2">
      <c r="G30" s="6" t="s">
        <v>15</v>
      </c>
      <c r="H30" s="6">
        <v>0</v>
      </c>
      <c r="I30" s="6"/>
      <c r="K30" s="6" t="s">
        <v>15</v>
      </c>
      <c r="L30" s="6">
        <v>0</v>
      </c>
      <c r="M30" s="6"/>
    </row>
    <row r="31" spans="1:14" x14ac:dyDescent="0.2">
      <c r="G31" s="6" t="s">
        <v>16</v>
      </c>
      <c r="H31" s="6">
        <v>13</v>
      </c>
      <c r="I31" s="6"/>
      <c r="K31" s="6" t="s">
        <v>16</v>
      </c>
      <c r="L31" s="6">
        <v>13</v>
      </c>
      <c r="M31" s="6"/>
    </row>
    <row r="32" spans="1:14" x14ac:dyDescent="0.2">
      <c r="G32" s="6" t="s">
        <v>17</v>
      </c>
      <c r="H32" s="6">
        <v>1.2208381792328629</v>
      </c>
      <c r="I32" s="6"/>
      <c r="K32" s="6" t="s">
        <v>17</v>
      </c>
      <c r="L32" s="6">
        <v>-7.3278113714857596E-2</v>
      </c>
      <c r="M32" s="6"/>
    </row>
    <row r="33" spans="7:13" x14ac:dyDescent="0.2">
      <c r="G33" s="6" t="s">
        <v>18</v>
      </c>
      <c r="H33" s="6">
        <v>0.12191417622455304</v>
      </c>
      <c r="I33" s="6"/>
      <c r="K33" s="6" t="s">
        <v>18</v>
      </c>
      <c r="L33" s="6">
        <v>0.47135014988855917</v>
      </c>
      <c r="M33" s="6"/>
    </row>
    <row r="34" spans="7:13" x14ac:dyDescent="0.2">
      <c r="G34" s="6" t="s">
        <v>19</v>
      </c>
      <c r="H34" s="6">
        <v>1.7709333959868729</v>
      </c>
      <c r="I34" s="6"/>
      <c r="K34" s="6" t="s">
        <v>19</v>
      </c>
      <c r="L34" s="6">
        <v>1.7709333959868729</v>
      </c>
      <c r="M34" s="6"/>
    </row>
    <row r="35" spans="7:13" x14ac:dyDescent="0.2">
      <c r="G35" s="6" t="s">
        <v>20</v>
      </c>
      <c r="H35" s="6">
        <v>0.24382835244910608</v>
      </c>
      <c r="I35" s="6"/>
      <c r="K35" s="6" t="s">
        <v>20</v>
      </c>
      <c r="L35" s="6">
        <v>0.94270029977711833</v>
      </c>
      <c r="M35" s="6"/>
    </row>
    <row r="36" spans="7:13" ht="12.5" thickBot="1" x14ac:dyDescent="0.25">
      <c r="G36" s="7" t="s">
        <v>21</v>
      </c>
      <c r="H36" s="7">
        <v>2.1603686564627926</v>
      </c>
      <c r="I36" s="7"/>
      <c r="K36" s="7" t="s">
        <v>21</v>
      </c>
      <c r="L36" s="7">
        <v>2.1603686564627926</v>
      </c>
      <c r="M36" s="7"/>
    </row>
    <row r="38" spans="7:13" x14ac:dyDescent="0.2">
      <c r="G38" s="22" t="str">
        <f>"t("&amp;TEXT(H31,"0")&amp;") = "&amp;TEXT(ABS(H32),"0.00")&amp;", "&amp;IF(H35&lt;0.01,"p &lt; .01",IF(H35&lt;0.05,"p &lt; .05","ns"))</f>
        <v>t(13) = 1.22, ns</v>
      </c>
      <c r="K38" s="22" t="str">
        <f>"t("&amp;TEXT(L31,"0")&amp;") = "&amp;TEXT(ABS(L32),"0.00")&amp;", "&amp;IF(L35&lt;0.01,"p &lt; .01",IF(L35&lt;0.05,"p &lt; .05","ns"))</f>
        <v>t(13) = 0.07, ns</v>
      </c>
    </row>
  </sheetData>
  <phoneticPr fontId="1"/>
  <pageMargins left="0.7" right="0.7" top="0.75" bottom="0.75" header="0.3" footer="0.3"/>
  <pageSetup paperSize="9" scale="93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G7"/>
  <sheetViews>
    <sheetView showGridLines="0" zoomScale="150" zoomScaleNormal="150" workbookViewId="0">
      <selection activeCell="A2" sqref="A2"/>
    </sheetView>
  </sheetViews>
  <sheetFormatPr defaultRowHeight="12" x14ac:dyDescent="0.2"/>
  <cols>
    <col min="1" max="1" width="12.19921875" bestFit="1" customWidth="1"/>
    <col min="2" max="5" width="10" customWidth="1"/>
    <col min="6" max="7" width="18.69921875" customWidth="1"/>
  </cols>
  <sheetData>
    <row r="2" spans="1:7" s="9" customFormat="1" x14ac:dyDescent="0.2">
      <c r="A2" s="10"/>
      <c r="B2" s="10" t="s">
        <v>22</v>
      </c>
      <c r="C2" s="10" t="s">
        <v>23</v>
      </c>
      <c r="D2" s="10" t="s">
        <v>24</v>
      </c>
      <c r="E2" s="10" t="s">
        <v>25</v>
      </c>
      <c r="F2" s="10" t="s">
        <v>28</v>
      </c>
      <c r="G2" s="10" t="s">
        <v>29</v>
      </c>
    </row>
    <row r="3" spans="1:7" x14ac:dyDescent="0.2">
      <c r="A3" s="11"/>
      <c r="B3" s="12" t="s">
        <v>32</v>
      </c>
      <c r="C3" s="12" t="s">
        <v>33</v>
      </c>
      <c r="D3" s="12" t="s">
        <v>34</v>
      </c>
      <c r="E3" s="12" t="s">
        <v>35</v>
      </c>
      <c r="F3" s="12" t="s">
        <v>30</v>
      </c>
      <c r="G3" s="12" t="s">
        <v>31</v>
      </c>
    </row>
    <row r="4" spans="1:7" x14ac:dyDescent="0.2">
      <c r="A4" s="16" t="s">
        <v>26</v>
      </c>
      <c r="B4" s="17">
        <f>所要時間!C20</f>
        <v>40.714285714285715</v>
      </c>
      <c r="C4" s="17">
        <f>所要時間!D20</f>
        <v>63.857142857142854</v>
      </c>
      <c r="D4" s="17">
        <f>所要時間!E20</f>
        <v>94.642857142857139</v>
      </c>
      <c r="E4" s="17">
        <f>所要時間!F20</f>
        <v>45</v>
      </c>
      <c r="F4" s="18">
        <f>D4/C4</f>
        <v>1.4821029082774049</v>
      </c>
      <c r="G4" s="18">
        <f>E4/B4</f>
        <v>1.1052631578947367</v>
      </c>
    </row>
    <row r="5" spans="1:7" x14ac:dyDescent="0.2">
      <c r="A5" s="14" t="s">
        <v>8</v>
      </c>
      <c r="B5" s="15">
        <f>所要時間!C21</f>
        <v>5.5604287017224472</v>
      </c>
      <c r="C5" s="15">
        <f>所要時間!D21</f>
        <v>11.963379496596763</v>
      </c>
      <c r="D5" s="15">
        <f>所要時間!E21</f>
        <v>23.029816520753954</v>
      </c>
      <c r="E5" s="15">
        <f>所要時間!F21</f>
        <v>7.1113591226592243</v>
      </c>
      <c r="F5" s="19"/>
      <c r="G5" s="19"/>
    </row>
    <row r="6" spans="1:7" x14ac:dyDescent="0.2">
      <c r="A6" s="11" t="s">
        <v>27</v>
      </c>
      <c r="B6" s="13">
        <f>誤反応数!C20</f>
        <v>1.1428571428571428</v>
      </c>
      <c r="C6" s="13">
        <f>誤反応数!D20</f>
        <v>4.2857142857142856</v>
      </c>
      <c r="D6" s="13">
        <f>誤反応数!E20</f>
        <v>3.4285714285714284</v>
      </c>
      <c r="E6" s="13">
        <f>誤反応数!F20</f>
        <v>1.2142857142857142</v>
      </c>
      <c r="F6" s="20">
        <f>D6/C6</f>
        <v>0.79999999999999993</v>
      </c>
      <c r="G6" s="20">
        <f>E6/B6</f>
        <v>1.0625</v>
      </c>
    </row>
    <row r="7" spans="1:7" x14ac:dyDescent="0.2">
      <c r="A7" s="14" t="s">
        <v>8</v>
      </c>
      <c r="B7" s="15">
        <f>誤反応数!C21</f>
        <v>2.8248171333264556</v>
      </c>
      <c r="C7" s="15">
        <f>誤反応数!D21</f>
        <v>5.4697684911647562</v>
      </c>
      <c r="D7" s="15">
        <f>誤反応数!E21</f>
        <v>3.8861344310672696</v>
      </c>
      <c r="E7" s="15">
        <f>誤反応数!F21</f>
        <v>1.6978377605721018</v>
      </c>
      <c r="F7" s="19"/>
      <c r="G7" s="19"/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Subject</vt:lpstr>
      <vt:lpstr>所要時間</vt:lpstr>
      <vt:lpstr>誤反応数</vt:lpstr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吉田弘司</dc:creator>
  <cp:lastModifiedBy>吉田弘司</cp:lastModifiedBy>
  <cp:lastPrinted>2020-11-10T06:12:31Z</cp:lastPrinted>
  <dcterms:created xsi:type="dcterms:W3CDTF">2018-05-29T04:37:35Z</dcterms:created>
  <dcterms:modified xsi:type="dcterms:W3CDTF">2020-12-01T06:03:58Z</dcterms:modified>
</cp:coreProperties>
</file>