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04A46439-2986-4DBA-87DF-FD1A902C5378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3" i="1"/>
  <c r="D11" i="1"/>
  <c r="D9" i="1"/>
  <c r="D10" i="1"/>
  <c r="D2" i="1"/>
  <c r="D12" i="1"/>
  <c r="D8" i="1"/>
  <c r="D13" i="1"/>
  <c r="D6" i="1"/>
  <c r="D7" i="1"/>
  <c r="D5" i="1"/>
  <c r="M16" i="3" l="1"/>
  <c r="N16" i="3" s="1"/>
  <c r="I16" i="3"/>
  <c r="J16" i="3" s="1"/>
  <c r="H16" i="3"/>
  <c r="L16" i="3"/>
  <c r="M16" i="2"/>
  <c r="N16" i="2" s="1"/>
  <c r="I16" i="2"/>
  <c r="J16" i="2" s="1"/>
  <c r="H16" i="2"/>
  <c r="L16" i="2"/>
  <c r="A16" i="2" l="1"/>
  <c r="B16" i="2"/>
  <c r="A17" i="2"/>
  <c r="B17" i="2"/>
  <c r="A16" i="3"/>
  <c r="B16" i="3"/>
  <c r="A17" i="3"/>
  <c r="B17" i="3"/>
  <c r="E21" i="3"/>
  <c r="C21" i="2"/>
  <c r="C20" i="2" l="1"/>
  <c r="B15" i="3" l="1"/>
  <c r="A15" i="3"/>
  <c r="A14" i="3"/>
  <c r="A13" i="3"/>
  <c r="A12" i="3"/>
  <c r="A11" i="3"/>
  <c r="A10" i="3"/>
  <c r="A9" i="3"/>
  <c r="A8" i="3"/>
  <c r="A7" i="3"/>
  <c r="A6" i="3"/>
  <c r="A5" i="3"/>
  <c r="A4" i="3"/>
  <c r="A3" i="3"/>
  <c r="A4" i="2"/>
  <c r="A5" i="2"/>
  <c r="A6" i="2"/>
  <c r="A7" i="2"/>
  <c r="A8" i="2"/>
  <c r="A9" i="2"/>
  <c r="A10" i="2"/>
  <c r="A11" i="2"/>
  <c r="A12" i="2"/>
  <c r="A13" i="2"/>
  <c r="A14" i="2"/>
  <c r="A15" i="2"/>
  <c r="B15" i="2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L5" i="3"/>
  <c r="M5" i="3"/>
  <c r="N5" i="3" s="1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J10" i="3" s="1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J5" i="3" l="1"/>
  <c r="N4" i="3"/>
  <c r="J4" i="3"/>
  <c r="N14" i="2"/>
  <c r="J12" i="2"/>
  <c r="J3" i="2"/>
  <c r="N6" i="2"/>
  <c r="N3" i="2"/>
  <c r="N3" i="3"/>
  <c r="J3" i="3"/>
  <c r="N7" i="2"/>
  <c r="J8" i="2"/>
  <c r="J11" i="2"/>
  <c r="J10" i="2"/>
  <c r="A5" i="1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B18" i="3"/>
  <c r="A18" i="3"/>
  <c r="A18" i="2"/>
  <c r="B18" i="2"/>
  <c r="J20" i="2" l="1"/>
  <c r="K38" i="3"/>
  <c r="G38" i="3"/>
  <c r="K38" i="2"/>
  <c r="G38" i="2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<sst xmlns="http://schemas.openxmlformats.org/spreadsheetml/2006/main" count="130" uniqueCount="73">
  <si>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</si>
  <si>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</si>
  <si>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</si>
  <si>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</si>
  <si>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</si>
  <si>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</si>
  <si>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</si>
  <si>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</si>
  <si>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</si>
  <si>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</si>
  <si>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</si>
  <si>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</si>
  <si>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</si>
  <si>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</si>
  <si>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</si>
  <si>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</si>
  <si>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</si>
  <si>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</si>
  <si>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</si>
  <si>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</si>
  <si>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</si>
  <si>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</si>
  <si>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</si>
  <si>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</si>
  <si>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</si>
  <si>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</si>
  <si>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</si>
  <si>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</si>
  <si>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</si>
  <si>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</si>
  <si>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</si>
  <si>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</si>
  <si>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</si>
  <si>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</si>
  <si>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</si>
  <si>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</si>
  <si>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</si>
  <si>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</si>
  <si>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</si>
  <si>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</si>
  <si>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</si>
  <si>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</si>
  <si>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</si>
  <si>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202G009</t>
  </si>
  <si>
    <t>井上 諒一</t>
  </si>
  <si>
    <t>202G011</t>
  </si>
  <si>
    <t>馬越 彩海</t>
  </si>
  <si>
    <t>202G021</t>
  </si>
  <si>
    <t>小田 虹歩</t>
  </si>
  <si>
    <t>202G025</t>
  </si>
  <si>
    <t>片桐 渉真</t>
  </si>
  <si>
    <t>202G033</t>
  </si>
  <si>
    <t>木内 心穏</t>
  </si>
  <si>
    <t>202G035</t>
  </si>
  <si>
    <t>倉本 菜生</t>
  </si>
  <si>
    <t>202G040</t>
  </si>
  <si>
    <t>近藤 瑠月</t>
  </si>
  <si>
    <t>202G046</t>
  </si>
  <si>
    <t>定本 萌那</t>
  </si>
  <si>
    <t>202G054</t>
  </si>
  <si>
    <t>髙安 真以</t>
  </si>
  <si>
    <t>202G056</t>
  </si>
  <si>
    <t>永田 裕也</t>
  </si>
  <si>
    <t>202G060</t>
  </si>
  <si>
    <t>西村 晴瑠</t>
  </si>
  <si>
    <t>202G068</t>
  </si>
  <si>
    <t>正木 沙織</t>
  </si>
  <si>
    <t>202G083</t>
  </si>
  <si>
    <t>山野 真里奈</t>
  </si>
  <si>
    <t>202G085</t>
  </si>
  <si>
    <t>吉原 裕大</t>
  </si>
  <si>
    <t>*** 誤反応数 ***</t>
    <rPh sb="4" eb="5">
      <t>ゴ</t>
    </rPh>
    <rPh sb="5" eb="7">
      <t>ハンノウ</t>
    </rPh>
    <rPh sb="7" eb="8">
      <t>スウ</t>
    </rPh>
    <phoneticPr fontId="1"/>
  </si>
  <si>
    <t>*** 所要時間 ***</t>
    <rPh sb="4" eb="6">
      <t>ショヨウ</t>
    </rPh>
    <rPh sb="6" eb="8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</si>
</sst>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0"/>
      <color rgb="FF0070C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42.25</c:v>
                </c:pt>
                <c:pt idx="1">
                  <c:v>58.416666666666664</c:v>
                </c:pt>
                <c:pt idx="2">
                  <c:v>89.583333333333329</c:v>
                </c:pt>
                <c:pt idx="3">
                  <c:v>46.416666666666664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0.41666666666666669</c:v>
                </c:pt>
                <c:pt idx="1">
                  <c:v>2</c:v>
                </c:pt>
                <c:pt idx="2">
                  <c:v>3.4166666666666665</c:v>
                </c:pt>
                <c:pt idx="3">
                  <c:v>1.4166666666666667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zoomScale="115" zoomScaleNormal="115" workbookViewId="0">
      <selection activeCell="C13" sqref="C13"/>
    </sheetView>
  </sheetViews>
  <sheetFormatPr defaultColWidth="9.09765625" defaultRowHeight="19" x14ac:dyDescent="0.2"/>
  <cols>
    <col min="1" max="1" width="5.09765625" style="21" bestFit="1" customWidth="1"/>
    <col min="2" max="2" width="15.09765625" style="21" bestFit="1" customWidth="1"/>
    <col min="3" max="3" width="22.09765625" style="21" bestFit="1" customWidth="1"/>
    <col min="4" max="4" width="11.19921875" style="21" bestFit="1" customWidth="1"/>
    <col min="5" max="16384" width="9.09765625" style="21"/>
  </cols>
  <sheetData>
    <row r="1" spans="1:4" x14ac:dyDescent="0.2">
      <c r="A1" s="21" t="s">
        <v>2</v>
      </c>
      <c r="B1" s="21" t="s">
        <v>0</v>
      </c>
      <c r="C1" s="21" t="s">
        <v>1</v>
      </c>
      <c r="D1" s="21" t="s">
        <v>38</v>
      </c>
    </row>
    <row r="2" spans="1:4" x14ac:dyDescent="0.2">
      <c r="A2" s="21">
        <v>8</v>
      </c>
      <c r="B2" s="23" t="s">
        <v>57</v>
      </c>
      <c r="C2" s="23" t="s">
        <v>58</v>
      </c>
      <c r="D2" s="21">
        <f t="shared" ref="D2:D13" ca="1" si="0">RAND()</f>
        <v>0.52137702699577149</v>
      </c>
    </row>
    <row r="3" spans="1:4" x14ac:dyDescent="0.2">
      <c r="A3" s="21">
        <v>4</v>
      </c>
      <c r="B3" s="23" t="s">
        <v>49</v>
      </c>
      <c r="C3" s="23" t="s">
        <v>50</v>
      </c>
      <c r="D3" s="21">
        <f t="shared" ca="1" si="0"/>
        <v>0.13859381043333374</v>
      </c>
    </row>
    <row r="4" spans="1:4" x14ac:dyDescent="0.2">
      <c r="A4" s="21">
        <v>3</v>
      </c>
      <c r="B4" s="23" t="s">
        <v>47</v>
      </c>
      <c r="C4" s="23" t="s">
        <v>48</v>
      </c>
      <c r="D4" s="21">
        <f t="shared" ca="1" si="0"/>
        <v>0.7927484300787152</v>
      </c>
    </row>
    <row r="5" spans="1:4" x14ac:dyDescent="0.2">
      <c r="A5" s="21">
        <f>ROW()-1</f>
        <v>4</v>
      </c>
      <c r="B5" s="21" t="s">
        <v>43</v>
      </c>
      <c r="C5" s="21" t="s">
        <v>44</v>
      </c>
      <c r="D5" s="21">
        <f t="shared" ca="1" si="0"/>
        <v>0.88119636396878964</v>
      </c>
    </row>
    <row r="6" spans="1:4" x14ac:dyDescent="0.2">
      <c r="A6" s="21">
        <v>13</v>
      </c>
      <c r="B6" s="21" t="s">
        <v>67</v>
      </c>
      <c r="C6" s="21" t="s">
        <v>68</v>
      </c>
      <c r="D6" s="21">
        <f t="shared" ca="1" si="0"/>
        <v>0.90139269000459532</v>
      </c>
    </row>
    <row r="7" spans="1:4" x14ac:dyDescent="0.2">
      <c r="A7" s="21">
        <v>14</v>
      </c>
      <c r="B7" s="21" t="s">
        <v>69</v>
      </c>
      <c r="C7" s="21" t="s">
        <v>70</v>
      </c>
      <c r="D7" s="21">
        <f t="shared" ca="1" si="0"/>
        <v>0.22933208602826594</v>
      </c>
    </row>
    <row r="8" spans="1:4" x14ac:dyDescent="0.2">
      <c r="A8" s="21">
        <v>11</v>
      </c>
      <c r="B8" s="23" t="s">
        <v>63</v>
      </c>
      <c r="C8" s="23" t="s">
        <v>64</v>
      </c>
      <c r="D8" s="21">
        <f t="shared" ca="1" si="0"/>
        <v>0.10777403697741816</v>
      </c>
    </row>
    <row r="9" spans="1:4" x14ac:dyDescent="0.2">
      <c r="A9" s="21">
        <v>6</v>
      </c>
      <c r="B9" s="23" t="s">
        <v>53</v>
      </c>
      <c r="C9" s="23" t="s">
        <v>54</v>
      </c>
      <c r="D9" s="21">
        <f t="shared" ca="1" si="0"/>
        <v>0.47892539981902738</v>
      </c>
    </row>
    <row r="10" spans="1:4" x14ac:dyDescent="0.2">
      <c r="A10" s="21">
        <v>7</v>
      </c>
      <c r="B10" s="23" t="s">
        <v>55</v>
      </c>
      <c r="C10" s="23" t="s">
        <v>56</v>
      </c>
      <c r="D10" s="21">
        <f t="shared" ca="1" si="0"/>
        <v>0.26121846641378932</v>
      </c>
    </row>
    <row r="11" spans="1:4" x14ac:dyDescent="0.2">
      <c r="A11" s="21">
        <v>5</v>
      </c>
      <c r="B11" s="21" t="s">
        <v>51</v>
      </c>
      <c r="C11" s="21" t="s">
        <v>52</v>
      </c>
      <c r="D11" s="21">
        <f t="shared" ca="1" si="0"/>
        <v>0.91636823261154476</v>
      </c>
    </row>
    <row r="12" spans="1:4" x14ac:dyDescent="0.2">
      <c r="A12" s="21">
        <v>9</v>
      </c>
      <c r="B12" s="21" t="s">
        <v>59</v>
      </c>
      <c r="C12" s="21" t="s">
        <v>60</v>
      </c>
      <c r="D12" s="21">
        <f t="shared" ca="1" si="0"/>
        <v>0.84832187051139174</v>
      </c>
    </row>
    <row r="13" spans="1:4" x14ac:dyDescent="0.2">
      <c r="A13" s="21">
        <v>12</v>
      </c>
      <c r="B13" s="21" t="s">
        <v>65</v>
      </c>
      <c r="C13" s="21" t="s">
        <v>66</v>
      </c>
      <c r="D13" s="21">
        <f t="shared" ca="1" si="0"/>
        <v>0.57529567609005805</v>
      </c>
    </row>
    <row r="14" spans="1:4" x14ac:dyDescent="0.2">
      <c r="A14" s="21">
        <v>2</v>
      </c>
    </row>
    <row r="15" spans="1:4" x14ac:dyDescent="0.2">
      <c r="A15" s="21">
        <v>10</v>
      </c>
    </row>
    <row r="16" spans="1:4" x14ac:dyDescent="0.2">
      <c r="A16" s="21">
        <v>15</v>
      </c>
    </row>
    <row r="19" spans="2:3" x14ac:dyDescent="0.2">
      <c r="B19" s="21" t="s">
        <v>45</v>
      </c>
      <c r="C19" s="21" t="s">
        <v>46</v>
      </c>
    </row>
    <row r="20" spans="2:3" x14ac:dyDescent="0.2">
      <c r="B20" s="21" t="s">
        <v>61</v>
      </c>
      <c r="C20" s="21" t="s">
        <v>62</v>
      </c>
    </row>
  </sheetData>
  <sortState xmlns:xlrd2="http://schemas.microsoft.com/office/spreadsheetml/2017/richdata2" ref="A2:D16">
    <sortCondition ref="D2:D16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zoomScale="115" zoomScaleNormal="115" workbookViewId="0">
      <selection activeCell="B6" sqref="B6"/>
    </sheetView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4" t="s">
        <v>72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202G046</v>
      </c>
      <c r="C3">
        <v>46</v>
      </c>
      <c r="D3">
        <v>53</v>
      </c>
      <c r="E3">
        <v>91</v>
      </c>
      <c r="F3">
        <v>53</v>
      </c>
      <c r="H3">
        <f>IF(D3&lt;&gt;"",D3,"")</f>
        <v>53</v>
      </c>
      <c r="I3">
        <f>IF(E3&lt;&gt;"",E3,"")</f>
        <v>91</v>
      </c>
      <c r="J3" s="3">
        <f>IF(I3&lt;&gt;"",I3/H3,"")</f>
        <v>1.7169811320754718</v>
      </c>
      <c r="L3">
        <f>IF(C3&lt;&gt;"",C3,"")</f>
        <v>46</v>
      </c>
      <c r="M3">
        <f>IF(F3&lt;&gt;"",F3,"")</f>
        <v>53</v>
      </c>
      <c r="N3" s="3">
        <f>IF(M3&lt;&gt;"",M3/L3,"")</f>
        <v>1.1521739130434783</v>
      </c>
    </row>
    <row r="4" spans="1:14" ht="11.75" x14ac:dyDescent="0.2">
      <c r="A4" t="str">
        <f>IF(Subject!B3&lt;&gt;"",Subject!B3,"")</f>
        <v>202G025</v>
      </c>
      <c r="C4">
        <v>46</v>
      </c>
      <c r="D4">
        <v>83</v>
      </c>
      <c r="E4">
        <v>124</v>
      </c>
      <c r="F4">
        <v>44</v>
      </c>
      <c r="H4">
        <f t="shared" ref="H4:H18" si="0">IF(D4&lt;&gt;"",D4,"")</f>
        <v>83</v>
      </c>
      <c r="I4">
        <f t="shared" ref="I4:I18" si="1">IF(E4&lt;&gt;"",E4,"")</f>
        <v>124</v>
      </c>
      <c r="J4" s="3">
        <f t="shared" ref="J4:J18" si="2">IF(I4&lt;&gt;"",I4/H4,"")</f>
        <v>1.4939759036144578</v>
      </c>
      <c r="L4">
        <f t="shared" ref="L4:L18" si="3">IF(C4&lt;&gt;"",C4,"")</f>
        <v>46</v>
      </c>
      <c r="M4">
        <f t="shared" ref="M4:M18" si="4">IF(F4&lt;&gt;"",F4,"")</f>
        <v>44</v>
      </c>
      <c r="N4" s="3">
        <f t="shared" ref="N4:N18" si="5">IF(M4&lt;&gt;"",M4/L4,"")</f>
        <v>0.95652173913043481</v>
      </c>
    </row>
    <row r="5" spans="1:14" ht="11.75" x14ac:dyDescent="0.2">
      <c r="A5" t="str">
        <f>IF(Subject!B4&lt;&gt;"",Subject!B4,"")</f>
        <v>202G021</v>
      </c>
      <c r="C5">
        <v>40</v>
      </c>
      <c r="D5">
        <v>62</v>
      </c>
      <c r="E5">
        <v>114</v>
      </c>
      <c r="F5">
        <v>41</v>
      </c>
      <c r="H5">
        <f t="shared" si="0"/>
        <v>62</v>
      </c>
      <c r="I5">
        <f t="shared" si="1"/>
        <v>114</v>
      </c>
      <c r="J5" s="3">
        <f t="shared" si="2"/>
        <v>1.8387096774193548</v>
      </c>
      <c r="L5">
        <f t="shared" si="3"/>
        <v>40</v>
      </c>
      <c r="M5">
        <f t="shared" si="4"/>
        <v>41</v>
      </c>
      <c r="N5" s="3">
        <f t="shared" si="5"/>
        <v>1.0249999999999999</v>
      </c>
    </row>
    <row r="6" spans="1:14" ht="11.75" x14ac:dyDescent="0.2">
      <c r="A6" t="str">
        <f>IF(Subject!B5&lt;&gt;"",Subject!B5,"")</f>
        <v>202G009</v>
      </c>
      <c r="C6">
        <v>39</v>
      </c>
      <c r="D6">
        <v>73</v>
      </c>
      <c r="E6">
        <v>120</v>
      </c>
      <c r="F6">
        <v>38</v>
      </c>
      <c r="H6">
        <f t="shared" si="0"/>
        <v>73</v>
      </c>
      <c r="I6">
        <f t="shared" si="1"/>
        <v>120</v>
      </c>
      <c r="J6" s="3">
        <f t="shared" si="2"/>
        <v>1.6438356164383561</v>
      </c>
      <c r="L6">
        <f t="shared" si="3"/>
        <v>39</v>
      </c>
      <c r="M6">
        <f t="shared" si="4"/>
        <v>38</v>
      </c>
      <c r="N6" s="3">
        <f t="shared" si="5"/>
        <v>0.97435897435897434</v>
      </c>
    </row>
    <row r="7" spans="1:14" ht="11.75" x14ac:dyDescent="0.2">
      <c r="A7" t="str">
        <f>IF(Subject!B6&lt;&gt;"",Subject!B6,"")</f>
        <v>202G083</v>
      </c>
      <c r="C7">
        <v>36</v>
      </c>
      <c r="D7">
        <v>46</v>
      </c>
      <c r="E7">
        <v>56</v>
      </c>
      <c r="F7">
        <v>37</v>
      </c>
      <c r="H7">
        <f t="shared" si="0"/>
        <v>46</v>
      </c>
      <c r="I7">
        <f t="shared" si="1"/>
        <v>56</v>
      </c>
      <c r="J7" s="3">
        <f t="shared" si="2"/>
        <v>1.2173913043478262</v>
      </c>
      <c r="L7">
        <f t="shared" si="3"/>
        <v>36</v>
      </c>
      <c r="M7">
        <f t="shared" si="4"/>
        <v>37</v>
      </c>
      <c r="N7" s="3">
        <f t="shared" si="5"/>
        <v>1.0277777777777777</v>
      </c>
    </row>
    <row r="8" spans="1:14" ht="11.75" x14ac:dyDescent="0.2">
      <c r="A8" t="str">
        <f>IF(Subject!B7&lt;&gt;"",Subject!B7,"")</f>
        <v>202G085</v>
      </c>
      <c r="C8">
        <v>44</v>
      </c>
      <c r="D8">
        <v>49</v>
      </c>
      <c r="E8">
        <v>79</v>
      </c>
      <c r="F8">
        <v>47</v>
      </c>
      <c r="H8">
        <f t="shared" si="0"/>
        <v>49</v>
      </c>
      <c r="I8">
        <f t="shared" si="1"/>
        <v>79</v>
      </c>
      <c r="J8" s="3">
        <f t="shared" si="2"/>
        <v>1.6122448979591837</v>
      </c>
      <c r="L8">
        <f t="shared" si="3"/>
        <v>44</v>
      </c>
      <c r="M8">
        <f t="shared" si="4"/>
        <v>47</v>
      </c>
      <c r="N8" s="3">
        <f t="shared" si="5"/>
        <v>1.0681818181818181</v>
      </c>
    </row>
    <row r="9" spans="1:14" ht="11.75" x14ac:dyDescent="0.2">
      <c r="A9" t="str">
        <f>IF(Subject!B8&lt;&gt;"",Subject!B8,"")</f>
        <v>202G060</v>
      </c>
      <c r="C9">
        <v>47</v>
      </c>
      <c r="D9">
        <v>60</v>
      </c>
      <c r="E9">
        <v>88</v>
      </c>
      <c r="F9">
        <v>55</v>
      </c>
      <c r="H9">
        <f t="shared" si="0"/>
        <v>60</v>
      </c>
      <c r="I9">
        <f t="shared" si="1"/>
        <v>88</v>
      </c>
      <c r="J9" s="3">
        <f t="shared" si="2"/>
        <v>1.4666666666666666</v>
      </c>
      <c r="L9">
        <f t="shared" si="3"/>
        <v>47</v>
      </c>
      <c r="M9">
        <f t="shared" si="4"/>
        <v>55</v>
      </c>
      <c r="N9" s="3">
        <f t="shared" si="5"/>
        <v>1.1702127659574468</v>
      </c>
    </row>
    <row r="10" spans="1:14" ht="11.75" x14ac:dyDescent="0.2">
      <c r="A10" t="str">
        <f>IF(Subject!B9&lt;&gt;"",Subject!B9,"")</f>
        <v>202G035</v>
      </c>
      <c r="C10">
        <v>52</v>
      </c>
      <c r="D10">
        <v>72</v>
      </c>
      <c r="E10">
        <v>93</v>
      </c>
      <c r="F10">
        <v>68</v>
      </c>
      <c r="H10">
        <f t="shared" si="0"/>
        <v>72</v>
      </c>
      <c r="I10">
        <f t="shared" si="1"/>
        <v>93</v>
      </c>
      <c r="J10" s="3">
        <f t="shared" si="2"/>
        <v>1.2916666666666667</v>
      </c>
      <c r="L10">
        <f t="shared" si="3"/>
        <v>52</v>
      </c>
      <c r="M10">
        <f t="shared" si="4"/>
        <v>68</v>
      </c>
      <c r="N10" s="3">
        <f t="shared" si="5"/>
        <v>1.3076923076923077</v>
      </c>
    </row>
    <row r="11" spans="1:14" ht="11.75" x14ac:dyDescent="0.2">
      <c r="A11" t="str">
        <f>IF(Subject!B10&lt;&gt;"",Subject!B10,"")</f>
        <v>202G040</v>
      </c>
      <c r="C11">
        <v>48</v>
      </c>
      <c r="D11">
        <v>67</v>
      </c>
      <c r="E11">
        <v>84</v>
      </c>
      <c r="F11">
        <v>57</v>
      </c>
      <c r="H11">
        <f t="shared" si="0"/>
        <v>67</v>
      </c>
      <c r="I11">
        <f t="shared" si="1"/>
        <v>84</v>
      </c>
      <c r="J11" s="3">
        <f t="shared" si="2"/>
        <v>1.2537313432835822</v>
      </c>
      <c r="L11">
        <f t="shared" si="3"/>
        <v>48</v>
      </c>
      <c r="M11">
        <f t="shared" si="4"/>
        <v>57</v>
      </c>
      <c r="N11" s="3">
        <f t="shared" si="5"/>
        <v>1.1875</v>
      </c>
    </row>
    <row r="12" spans="1:14" ht="11.75" x14ac:dyDescent="0.2">
      <c r="A12" t="str">
        <f>IF(Subject!B11&lt;&gt;"",Subject!B11,"")</f>
        <v>202G033</v>
      </c>
      <c r="C12">
        <v>42</v>
      </c>
      <c r="D12">
        <v>47</v>
      </c>
      <c r="E12">
        <v>98</v>
      </c>
      <c r="F12">
        <v>41</v>
      </c>
      <c r="H12">
        <f t="shared" si="0"/>
        <v>47</v>
      </c>
      <c r="I12">
        <f t="shared" si="1"/>
        <v>98</v>
      </c>
      <c r="J12" s="3">
        <f t="shared" si="2"/>
        <v>2.0851063829787235</v>
      </c>
      <c r="L12">
        <f t="shared" si="3"/>
        <v>42</v>
      </c>
      <c r="M12">
        <f t="shared" si="4"/>
        <v>41</v>
      </c>
      <c r="N12" s="3">
        <f t="shared" si="5"/>
        <v>0.97619047619047616</v>
      </c>
    </row>
    <row r="13" spans="1:14" ht="11.75" x14ac:dyDescent="0.2">
      <c r="A13" t="str">
        <f>IF(Subject!B12&lt;&gt;"",Subject!B12,"")</f>
        <v>202G054</v>
      </c>
      <c r="C13">
        <v>31</v>
      </c>
      <c r="D13">
        <v>43</v>
      </c>
      <c r="E13">
        <v>59</v>
      </c>
      <c r="F13">
        <v>34</v>
      </c>
      <c r="H13">
        <f t="shared" si="0"/>
        <v>43</v>
      </c>
      <c r="I13">
        <f t="shared" si="1"/>
        <v>59</v>
      </c>
      <c r="J13" s="3">
        <f t="shared" si="2"/>
        <v>1.3720930232558139</v>
      </c>
      <c r="L13">
        <f t="shared" si="3"/>
        <v>31</v>
      </c>
      <c r="M13">
        <f t="shared" si="4"/>
        <v>34</v>
      </c>
      <c r="N13" s="3">
        <f t="shared" si="5"/>
        <v>1.096774193548387</v>
      </c>
    </row>
    <row r="14" spans="1:14" ht="11.75" x14ac:dyDescent="0.2">
      <c r="A14" t="str">
        <f>IF(Subject!B13&lt;&gt;"",Subject!B13,"")</f>
        <v>202G068</v>
      </c>
      <c r="C14">
        <v>36</v>
      </c>
      <c r="D14">
        <v>46</v>
      </c>
      <c r="E14">
        <v>69</v>
      </c>
      <c r="F14">
        <v>42</v>
      </c>
      <c r="H14">
        <f t="shared" si="0"/>
        <v>46</v>
      </c>
      <c r="I14">
        <f t="shared" si="1"/>
        <v>69</v>
      </c>
      <c r="J14" s="3">
        <f t="shared" si="2"/>
        <v>1.5</v>
      </c>
      <c r="L14">
        <f t="shared" si="3"/>
        <v>36</v>
      </c>
      <c r="M14">
        <f t="shared" si="4"/>
        <v>42</v>
      </c>
      <c r="N14" s="3">
        <f t="shared" si="5"/>
        <v>1.1666666666666667</v>
      </c>
    </row>
    <row r="15" spans="1:14" ht="11.75" x14ac:dyDescent="0.2">
      <c r="A15" t="str">
        <f>IF(Subject!B14&lt;&gt;"",Subject!B14,"")</f>
        <v/>
      </c>
      <c r="B15" t="str">
        <f>IF(Subject!C14&lt;&gt;"",Subject!C14,"")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42.25</v>
      </c>
      <c r="D20" s="3">
        <f t="shared" ref="D20:F20" si="9">AVERAGE(D3:D18)</f>
        <v>58.416666666666664</v>
      </c>
      <c r="E20" s="3">
        <f t="shared" si="9"/>
        <v>89.583333333333329</v>
      </c>
      <c r="F20" s="3">
        <f t="shared" si="9"/>
        <v>46.416666666666664</v>
      </c>
      <c r="G20" s="4"/>
      <c r="H20" s="3">
        <f>D20</f>
        <v>58.416666666666664</v>
      </c>
      <c r="I20" s="3">
        <f>E20</f>
        <v>89.583333333333329</v>
      </c>
      <c r="J20" s="3">
        <f>I20/H20</f>
        <v>1.5335235378031384</v>
      </c>
      <c r="L20" s="3">
        <f>C20</f>
        <v>42.25</v>
      </c>
      <c r="M20" s="3">
        <f>F20</f>
        <v>46.416666666666664</v>
      </c>
      <c r="N20" s="3">
        <f t="shared" ref="N20" si="10">M20/L20</f>
        <v>1.09861932938856</v>
      </c>
    </row>
    <row r="21" spans="1:14" s="3" customFormat="1" x14ac:dyDescent="0.2">
      <c r="B21" s="3" t="s">
        <v>7</v>
      </c>
      <c r="C21" s="3">
        <f>STDEVP(C3:C18)</f>
        <v>5.7897178975605827</v>
      </c>
      <c r="D21" s="3">
        <f t="shared" ref="D21:F21" si="11">STDEVP(D3:D18)</f>
        <v>12.533011963964963</v>
      </c>
      <c r="E21" s="3">
        <f t="shared" si="11"/>
        <v>21.25816836470683</v>
      </c>
      <c r="F21" s="3">
        <f t="shared" si="11"/>
        <v>9.5433950399681606</v>
      </c>
      <c r="G21" s="4"/>
      <c r="H21" s="3">
        <f t="shared" si="6"/>
        <v>12.533011963964963</v>
      </c>
      <c r="I21" s="3">
        <f>E21</f>
        <v>21.25816836470683</v>
      </c>
      <c r="L21" s="3">
        <f>C21</f>
        <v>5.7897178975605827</v>
      </c>
      <c r="M21" s="3">
        <f>F21</f>
        <v>9.5433950399681606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58.416666666666664</v>
      </c>
      <c r="I26" s="6">
        <v>89.583333333333329</v>
      </c>
      <c r="K26" s="6" t="s">
        <v>9</v>
      </c>
      <c r="L26" s="6">
        <v>42.25</v>
      </c>
      <c r="M26" s="6">
        <v>46.416666666666664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171.3560606060604</v>
      </c>
      <c r="I27" s="6">
        <v>492.9924242424247</v>
      </c>
      <c r="K27" s="6" t="s">
        <v>10</v>
      </c>
      <c r="L27" s="6">
        <v>36.56818181818182</v>
      </c>
      <c r="M27" s="6">
        <v>99.356060606060723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12</v>
      </c>
      <c r="I28" s="6">
        <v>12</v>
      </c>
      <c r="K28" s="6" t="s">
        <v>11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0.7860394576291676</v>
      </c>
      <c r="I29" s="6"/>
      <c r="K29" s="6" t="s">
        <v>12</v>
      </c>
      <c r="L29" s="6">
        <v>0.89850914187486786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11</v>
      </c>
      <c r="I31" s="6"/>
      <c r="K31" s="6" t="s">
        <v>14</v>
      </c>
      <c r="L31" s="6">
        <v>11</v>
      </c>
      <c r="M31" s="6"/>
    </row>
    <row r="32" spans="1:14" x14ac:dyDescent="0.2">
      <c r="G32" s="6" t="s">
        <v>15</v>
      </c>
      <c r="H32" s="6">
        <v>-7.4963736058750756</v>
      </c>
      <c r="I32" s="6"/>
      <c r="K32" s="6" t="s">
        <v>15</v>
      </c>
      <c r="L32" s="6">
        <v>-2.7471170398684253</v>
      </c>
      <c r="M32" s="6"/>
    </row>
    <row r="33" spans="7:13" x14ac:dyDescent="0.2">
      <c r="G33" s="6" t="s">
        <v>16</v>
      </c>
      <c r="H33" s="6">
        <v>6.0272265730569954E-6</v>
      </c>
      <c r="I33" s="6"/>
      <c r="K33" s="6" t="s">
        <v>16</v>
      </c>
      <c r="L33" s="6">
        <v>9.4941416413225118E-3</v>
      </c>
      <c r="M33" s="6"/>
    </row>
    <row r="34" spans="7:13" x14ac:dyDescent="0.2">
      <c r="G34" s="6" t="s">
        <v>17</v>
      </c>
      <c r="H34" s="6">
        <v>1.7958848187040437</v>
      </c>
      <c r="I34" s="6"/>
      <c r="K34" s="6" t="s">
        <v>17</v>
      </c>
      <c r="L34" s="6">
        <v>1.7958848187040437</v>
      </c>
      <c r="M34" s="6"/>
    </row>
    <row r="35" spans="7:13" x14ac:dyDescent="0.2">
      <c r="G35" s="6" t="s">
        <v>18</v>
      </c>
      <c r="H35" s="6">
        <v>1.2054453146113991E-5</v>
      </c>
      <c r="I35" s="6"/>
      <c r="K35" s="6" t="s">
        <v>18</v>
      </c>
      <c r="L35" s="6">
        <v>1.8988283282645024E-2</v>
      </c>
      <c r="M35" s="6"/>
    </row>
    <row r="36" spans="7:13" ht="12.5" thickBot="1" x14ac:dyDescent="0.25">
      <c r="G36" s="7" t="s">
        <v>19</v>
      </c>
      <c r="H36" s="7">
        <v>2.2009851600916384</v>
      </c>
      <c r="I36" s="7"/>
      <c r="K36" s="7" t="s">
        <v>19</v>
      </c>
      <c r="L36" s="7">
        <v>2.2009851600916384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t(11) = 7.50, p &lt; .01</v>
      </c>
      <c r="K38" s="22" t="str">
        <f>"t("&amp;TEXT(L31,"0")&amp;") = "&amp;TEXT(ABS(L32),"0.00")&amp;", "&amp;IF(L35&lt;0.01,"p &lt; .01",IF(L35&lt;0.05,"p &lt; .05","ns"))</f>
        <v>t(11) = 2.75, p &lt; .05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tabSelected="1" zoomScale="115" zoomScaleNormal="115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5" t="s">
        <v>71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202G046</v>
      </c>
      <c r="C3">
        <v>0</v>
      </c>
      <c r="D3">
        <v>0</v>
      </c>
      <c r="E3">
        <v>2</v>
      </c>
      <c r="F3">
        <v>0</v>
      </c>
      <c r="H3">
        <f>IF(D3&lt;&gt;"",D3,"")</f>
        <v>0</v>
      </c>
      <c r="I3">
        <f>IF(E3&lt;&gt;"",E3,"")</f>
        <v>2</v>
      </c>
      <c r="J3" s="3" t="str">
        <f>IF(I3&lt;&gt;"",IF(H3&gt;0,I3/H3,""),"")</f>
        <v/>
      </c>
      <c r="L3">
        <f>IF(C3&lt;&gt;"",C3,"")</f>
        <v>0</v>
      </c>
      <c r="M3">
        <f>IF(F3&lt;&gt;"",F3,"")</f>
        <v>0</v>
      </c>
      <c r="N3" s="3" t="str">
        <f>IF(M3&lt;&gt;"",IF(L3&gt;0,M3/L3,""),"")</f>
        <v/>
      </c>
    </row>
    <row r="4" spans="1:14" ht="11.75" x14ac:dyDescent="0.2">
      <c r="A4" t="str">
        <f>IF(Subject!B3&lt;&gt;"",Subject!B3,"")</f>
        <v>202G025</v>
      </c>
      <c r="C4">
        <v>0</v>
      </c>
      <c r="D4">
        <v>6</v>
      </c>
      <c r="E4">
        <v>10</v>
      </c>
      <c r="F4">
        <v>1</v>
      </c>
      <c r="H4">
        <f t="shared" ref="H4:H18" si="0">IF(D4&lt;&gt;"",D4,"")</f>
        <v>6</v>
      </c>
      <c r="I4">
        <f t="shared" ref="I4:I18" si="1">IF(E4&lt;&gt;"",E4,"")</f>
        <v>10</v>
      </c>
      <c r="J4" s="3">
        <f t="shared" ref="J4:J16" si="2">IF(I4&lt;&gt;"",IF(H4&gt;0,I4/H4,""),"")</f>
        <v>1.6666666666666667</v>
      </c>
      <c r="L4">
        <f t="shared" ref="L4:L18" si="3">IF(C4&lt;&gt;"",C4,"")</f>
        <v>0</v>
      </c>
      <c r="M4">
        <f t="shared" ref="M4:M18" si="4">IF(F4&lt;&gt;"",F4,"")</f>
        <v>1</v>
      </c>
      <c r="N4" s="3" t="str">
        <f t="shared" ref="N4:N16" si="5">IF(M4&lt;&gt;"",IF(L4&gt;0,M4/L4,""),"")</f>
        <v/>
      </c>
    </row>
    <row r="5" spans="1:14" ht="11.75" x14ac:dyDescent="0.2">
      <c r="A5" t="str">
        <f>IF(Subject!B4&lt;&gt;"",Subject!B4,"")</f>
        <v>202G021</v>
      </c>
      <c r="C5">
        <v>2</v>
      </c>
      <c r="D5">
        <v>6</v>
      </c>
      <c r="E5">
        <v>4</v>
      </c>
      <c r="F5">
        <v>2</v>
      </c>
      <c r="H5">
        <f t="shared" si="0"/>
        <v>6</v>
      </c>
      <c r="I5">
        <f t="shared" si="1"/>
        <v>4</v>
      </c>
      <c r="J5" s="3">
        <f t="shared" si="2"/>
        <v>0.66666666666666663</v>
      </c>
      <c r="L5">
        <f t="shared" si="3"/>
        <v>2</v>
      </c>
      <c r="M5">
        <f t="shared" si="4"/>
        <v>2</v>
      </c>
      <c r="N5" s="3">
        <f t="shared" si="5"/>
        <v>1</v>
      </c>
    </row>
    <row r="6" spans="1:14" ht="11.75" x14ac:dyDescent="0.2">
      <c r="A6" t="str">
        <f>IF(Subject!B5&lt;&gt;"",Subject!B5,"")</f>
        <v>202G009</v>
      </c>
      <c r="C6">
        <v>0</v>
      </c>
      <c r="D6">
        <v>0</v>
      </c>
      <c r="E6">
        <v>4</v>
      </c>
      <c r="F6">
        <v>1</v>
      </c>
      <c r="H6">
        <f t="shared" si="0"/>
        <v>0</v>
      </c>
      <c r="I6">
        <f t="shared" si="1"/>
        <v>4</v>
      </c>
      <c r="J6" s="3" t="str">
        <f t="shared" si="2"/>
        <v/>
      </c>
      <c r="L6">
        <f t="shared" si="3"/>
        <v>0</v>
      </c>
      <c r="M6">
        <f t="shared" si="4"/>
        <v>1</v>
      </c>
      <c r="N6" s="3" t="str">
        <f t="shared" si="5"/>
        <v/>
      </c>
    </row>
    <row r="7" spans="1:14" ht="11.75" x14ac:dyDescent="0.2">
      <c r="A7" t="str">
        <f>IF(Subject!B6&lt;&gt;"",Subject!B6,"")</f>
        <v>202G083</v>
      </c>
      <c r="C7">
        <v>0</v>
      </c>
      <c r="D7">
        <v>1</v>
      </c>
      <c r="E7">
        <v>2</v>
      </c>
      <c r="F7">
        <v>0</v>
      </c>
      <c r="H7">
        <f t="shared" si="0"/>
        <v>1</v>
      </c>
      <c r="I7">
        <f t="shared" si="1"/>
        <v>2</v>
      </c>
      <c r="J7" s="3">
        <f t="shared" si="2"/>
        <v>2</v>
      </c>
      <c r="L7">
        <f t="shared" si="3"/>
        <v>0</v>
      </c>
      <c r="M7">
        <f t="shared" si="4"/>
        <v>0</v>
      </c>
      <c r="N7" s="3" t="str">
        <f t="shared" si="5"/>
        <v/>
      </c>
    </row>
    <row r="8" spans="1:14" ht="11.75" x14ac:dyDescent="0.2">
      <c r="A8" t="str">
        <f>IF(Subject!B7&lt;&gt;"",Subject!B7,"")</f>
        <v>202G085</v>
      </c>
      <c r="C8">
        <v>0</v>
      </c>
      <c r="D8">
        <v>0</v>
      </c>
      <c r="E8">
        <v>3</v>
      </c>
      <c r="F8">
        <v>1</v>
      </c>
      <c r="H8">
        <f t="shared" si="0"/>
        <v>0</v>
      </c>
      <c r="I8">
        <f t="shared" si="1"/>
        <v>3</v>
      </c>
      <c r="J8" s="3" t="str">
        <f t="shared" si="2"/>
        <v/>
      </c>
      <c r="L8">
        <f t="shared" si="3"/>
        <v>0</v>
      </c>
      <c r="M8">
        <f t="shared" si="4"/>
        <v>1</v>
      </c>
      <c r="N8" s="3" t="str">
        <f t="shared" si="5"/>
        <v/>
      </c>
    </row>
    <row r="9" spans="1:14" ht="11.75" x14ac:dyDescent="0.2">
      <c r="A9" t="str">
        <f>IF(Subject!B8&lt;&gt;"",Subject!B8,"")</f>
        <v>202G060</v>
      </c>
      <c r="C9">
        <v>0</v>
      </c>
      <c r="D9">
        <v>1</v>
      </c>
      <c r="E9">
        <v>3</v>
      </c>
      <c r="F9">
        <v>0</v>
      </c>
      <c r="H9">
        <f t="shared" si="0"/>
        <v>1</v>
      </c>
      <c r="I9">
        <f t="shared" si="1"/>
        <v>3</v>
      </c>
      <c r="J9" s="3">
        <f t="shared" si="2"/>
        <v>3</v>
      </c>
      <c r="L9">
        <f t="shared" si="3"/>
        <v>0</v>
      </c>
      <c r="M9">
        <f t="shared" si="4"/>
        <v>0</v>
      </c>
      <c r="N9" s="3" t="str">
        <f t="shared" si="5"/>
        <v/>
      </c>
    </row>
    <row r="10" spans="1:14" ht="11.75" x14ac:dyDescent="0.2">
      <c r="A10" t="str">
        <f>IF(Subject!B9&lt;&gt;"",Subject!B9,"")</f>
        <v>202G035</v>
      </c>
      <c r="C10">
        <v>0</v>
      </c>
      <c r="D10">
        <v>1</v>
      </c>
      <c r="E10">
        <v>1</v>
      </c>
      <c r="F10">
        <v>5</v>
      </c>
      <c r="H10">
        <f t="shared" si="0"/>
        <v>1</v>
      </c>
      <c r="I10">
        <f t="shared" si="1"/>
        <v>1</v>
      </c>
      <c r="J10" s="3">
        <f t="shared" si="2"/>
        <v>1</v>
      </c>
      <c r="L10">
        <f t="shared" si="3"/>
        <v>0</v>
      </c>
      <c r="M10">
        <f t="shared" si="4"/>
        <v>5</v>
      </c>
      <c r="N10" s="3" t="str">
        <f t="shared" si="5"/>
        <v/>
      </c>
    </row>
    <row r="11" spans="1:14" ht="11.75" x14ac:dyDescent="0.2">
      <c r="A11" t="str">
        <f>IF(Subject!B10&lt;&gt;"",Subject!B10,"")</f>
        <v>202G040</v>
      </c>
      <c r="C11">
        <v>0</v>
      </c>
      <c r="D11">
        <v>1</v>
      </c>
      <c r="E11">
        <v>5</v>
      </c>
      <c r="F11">
        <v>3</v>
      </c>
      <c r="H11">
        <f t="shared" si="0"/>
        <v>1</v>
      </c>
      <c r="I11">
        <f t="shared" si="1"/>
        <v>5</v>
      </c>
      <c r="J11" s="3">
        <f t="shared" si="2"/>
        <v>5</v>
      </c>
      <c r="L11">
        <f t="shared" si="3"/>
        <v>0</v>
      </c>
      <c r="M11">
        <f t="shared" si="4"/>
        <v>3</v>
      </c>
      <c r="N11" s="3" t="str">
        <f t="shared" si="5"/>
        <v/>
      </c>
    </row>
    <row r="12" spans="1:14" ht="11.75" x14ac:dyDescent="0.2">
      <c r="A12" t="str">
        <f>IF(Subject!B11&lt;&gt;"",Subject!B11,"")</f>
        <v>202G033</v>
      </c>
      <c r="C12">
        <v>1</v>
      </c>
      <c r="D12">
        <v>6</v>
      </c>
      <c r="E12">
        <v>4</v>
      </c>
      <c r="F12">
        <v>1</v>
      </c>
      <c r="H12">
        <f t="shared" si="0"/>
        <v>6</v>
      </c>
      <c r="I12">
        <f t="shared" si="1"/>
        <v>4</v>
      </c>
      <c r="J12" s="3">
        <f t="shared" si="2"/>
        <v>0.66666666666666663</v>
      </c>
      <c r="L12">
        <f t="shared" si="3"/>
        <v>1</v>
      </c>
      <c r="M12">
        <f t="shared" si="4"/>
        <v>1</v>
      </c>
      <c r="N12" s="3">
        <f t="shared" si="5"/>
        <v>1</v>
      </c>
    </row>
    <row r="13" spans="1:14" ht="11.75" x14ac:dyDescent="0.2">
      <c r="A13" t="str">
        <f>IF(Subject!B12&lt;&gt;"",Subject!B12,"")</f>
        <v>202G054</v>
      </c>
      <c r="C13">
        <v>2</v>
      </c>
      <c r="D13">
        <v>2</v>
      </c>
      <c r="E13">
        <v>2</v>
      </c>
      <c r="F13">
        <v>1</v>
      </c>
      <c r="H13">
        <f t="shared" si="0"/>
        <v>2</v>
      </c>
      <c r="I13">
        <f t="shared" si="1"/>
        <v>2</v>
      </c>
      <c r="J13" s="3">
        <f t="shared" si="2"/>
        <v>1</v>
      </c>
      <c r="L13">
        <f t="shared" si="3"/>
        <v>2</v>
      </c>
      <c r="M13">
        <f t="shared" si="4"/>
        <v>1</v>
      </c>
      <c r="N13" s="3">
        <f t="shared" si="5"/>
        <v>0.5</v>
      </c>
    </row>
    <row r="14" spans="1:14" ht="11.75" x14ac:dyDescent="0.2">
      <c r="A14" t="str">
        <f>IF(Subject!B13&lt;&gt;"",Subject!B13,"")</f>
        <v>202G068</v>
      </c>
      <c r="C14">
        <v>0</v>
      </c>
      <c r="D14">
        <v>0</v>
      </c>
      <c r="E14">
        <v>1</v>
      </c>
      <c r="F14">
        <v>2</v>
      </c>
      <c r="H14">
        <f t="shared" si="0"/>
        <v>0</v>
      </c>
      <c r="I14">
        <f t="shared" si="1"/>
        <v>1</v>
      </c>
      <c r="J14" s="3" t="str">
        <f t="shared" si="2"/>
        <v/>
      </c>
      <c r="L14">
        <f t="shared" si="3"/>
        <v>0</v>
      </c>
      <c r="M14">
        <f t="shared" si="4"/>
        <v>2</v>
      </c>
      <c r="N14" s="3" t="str">
        <f t="shared" si="5"/>
        <v/>
      </c>
    </row>
    <row r="15" spans="1:14" ht="11.75" x14ac:dyDescent="0.2">
      <c r="A15" t="str">
        <f>IF(Subject!B14&lt;&gt;"",Subject!B14,"")</f>
        <v/>
      </c>
      <c r="B15" t="str">
        <f>IF(Subject!C14&lt;&gt;"",Subject!C14,"")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0.41666666666666669</v>
      </c>
      <c r="D20" s="3">
        <f t="shared" ref="D20:F20" si="9">AVERAGE(D3:D18)</f>
        <v>2</v>
      </c>
      <c r="E20" s="3">
        <f t="shared" si="9"/>
        <v>3.4166666666666665</v>
      </c>
      <c r="F20" s="3">
        <f t="shared" si="9"/>
        <v>1.4166666666666667</v>
      </c>
      <c r="G20" s="4"/>
      <c r="H20" s="3">
        <f t="shared" si="6"/>
        <v>2</v>
      </c>
      <c r="I20" s="3">
        <f t="shared" si="6"/>
        <v>3.4166666666666665</v>
      </c>
      <c r="J20" s="3">
        <f>I20/H20</f>
        <v>1.7083333333333333</v>
      </c>
      <c r="L20" s="3">
        <f t="shared" si="7"/>
        <v>0.41666666666666669</v>
      </c>
      <c r="M20" s="3">
        <f>F20</f>
        <v>1.4166666666666667</v>
      </c>
      <c r="N20" s="3">
        <f t="shared" ref="N20" si="10">M20/L20</f>
        <v>3.4</v>
      </c>
    </row>
    <row r="21" spans="1:14" s="3" customFormat="1" x14ac:dyDescent="0.2">
      <c r="B21" s="3" t="s">
        <v>7</v>
      </c>
      <c r="C21" s="3">
        <f>STDEVP(C3:C18)</f>
        <v>0.75920279826202486</v>
      </c>
      <c r="D21" s="3">
        <f t="shared" ref="D21:F21" si="11">STDEVP(D3:D18)</f>
        <v>2.3804761428476167</v>
      </c>
      <c r="E21" s="3">
        <f>STDEVP(E3:E18)</f>
        <v>2.3258809561588105</v>
      </c>
      <c r="F21" s="3">
        <f t="shared" si="11"/>
        <v>1.3819269959814167</v>
      </c>
      <c r="G21" s="4"/>
      <c r="H21" s="3">
        <f t="shared" si="6"/>
        <v>2.3804761428476167</v>
      </c>
      <c r="I21" s="3">
        <f t="shared" si="6"/>
        <v>2.3258809561588105</v>
      </c>
      <c r="L21" s="3">
        <f t="shared" si="7"/>
        <v>0.75920279826202486</v>
      </c>
      <c r="M21" s="3">
        <f>F21</f>
        <v>1.3819269959814167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2</v>
      </c>
      <c r="I26" s="6">
        <v>3.4166666666666665</v>
      </c>
      <c r="K26" s="6" t="s">
        <v>9</v>
      </c>
      <c r="L26" s="6">
        <v>0.41666666666666669</v>
      </c>
      <c r="M26" s="6">
        <v>1.4166666666666667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6.1818181818181817</v>
      </c>
      <c r="I27" s="6">
        <v>5.9015151515151505</v>
      </c>
      <c r="K27" s="6" t="s">
        <v>10</v>
      </c>
      <c r="L27" s="6">
        <v>0.62878787878787878</v>
      </c>
      <c r="M27" s="6">
        <v>2.0833333333333335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12</v>
      </c>
      <c r="I28" s="6">
        <v>12</v>
      </c>
      <c r="K28" s="6" t="s">
        <v>11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0.61709395845395487</v>
      </c>
      <c r="I29" s="6"/>
      <c r="K29" s="6" t="s">
        <v>12</v>
      </c>
      <c r="L29" s="6">
        <v>-6.6190339232149592E-3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11</v>
      </c>
      <c r="I31" s="6"/>
      <c r="K31" s="6" t="s">
        <v>14</v>
      </c>
      <c r="L31" s="6">
        <v>11</v>
      </c>
      <c r="M31" s="6"/>
    </row>
    <row r="32" spans="1:14" x14ac:dyDescent="0.2">
      <c r="G32" s="6" t="s">
        <v>15</v>
      </c>
      <c r="H32" s="6">
        <v>-2.2809967098135044</v>
      </c>
      <c r="I32" s="6"/>
      <c r="K32" s="6" t="s">
        <v>15</v>
      </c>
      <c r="L32" s="6">
        <v>-2.0976176963403028</v>
      </c>
      <c r="M32" s="6"/>
    </row>
    <row r="33" spans="7:13" x14ac:dyDescent="0.2">
      <c r="G33" s="6" t="s">
        <v>16</v>
      </c>
      <c r="H33" s="6">
        <v>2.1729990982345782E-2</v>
      </c>
      <c r="I33" s="6"/>
      <c r="K33" s="6" t="s">
        <v>16</v>
      </c>
      <c r="L33" s="6">
        <v>2.9923310449879201E-2</v>
      </c>
      <c r="M33" s="6"/>
    </row>
    <row r="34" spans="7:13" x14ac:dyDescent="0.2">
      <c r="G34" s="6" t="s">
        <v>17</v>
      </c>
      <c r="H34" s="6">
        <v>1.7958848187040437</v>
      </c>
      <c r="I34" s="6"/>
      <c r="K34" s="6" t="s">
        <v>17</v>
      </c>
      <c r="L34" s="6">
        <v>1.7958848187040437</v>
      </c>
      <c r="M34" s="6"/>
    </row>
    <row r="35" spans="7:13" x14ac:dyDescent="0.2">
      <c r="G35" s="6" t="s">
        <v>18</v>
      </c>
      <c r="H35" s="6">
        <v>4.3459981964691564E-2</v>
      </c>
      <c r="I35" s="6"/>
      <c r="K35" s="6" t="s">
        <v>18</v>
      </c>
      <c r="L35" s="6">
        <v>5.9846620899758403E-2</v>
      </c>
      <c r="M35" s="6"/>
    </row>
    <row r="36" spans="7:13" ht="12.5" thickBot="1" x14ac:dyDescent="0.25">
      <c r="G36" s="7" t="s">
        <v>19</v>
      </c>
      <c r="H36" s="7">
        <v>2.2009851600916384</v>
      </c>
      <c r="I36" s="7"/>
      <c r="K36" s="7" t="s">
        <v>19</v>
      </c>
      <c r="L36" s="7">
        <v>2.2009851600916384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t(11) = 2.28, p &lt; .05</v>
      </c>
      <c r="K38" s="22" t="str">
        <f>"t("&amp;TEXT(L31,"0")&amp;") = "&amp;TEXT(ABS(L32),"0.00")&amp;", "&amp;IF(L35&lt;0.01,"p &lt; .01",IF(L35&lt;0.05,"p &lt; .05","ns"))</f>
        <v>t(11) = 2.10, ns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zoomScale="150" zoomScaleNormal="150" workbookViewId="0">
      <selection activeCell="A2" sqref="A2"/>
    </sheetView>
  </sheetViews>
  <sheetFormatPr defaultRowHeight="12" x14ac:dyDescent="0.2"/>
  <cols>
    <col min="1" max="1" width="12.19921875" bestFit="1" customWidth="1"/>
    <col min="2" max="5" width="10" customWidth="1"/>
    <col min="6" max="7" width="18.69921875" customWidth="1"/>
  </cols>
  <sheetData>
    <row r="2" spans="1:7" s="9" customFormat="1" x14ac:dyDescent="0.2">
      <c r="A2" s="10"/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26</v>
      </c>
      <c r="G2" s="10" t="s">
        <v>27</v>
      </c>
    </row>
    <row r="3" spans="1:7" x14ac:dyDescent="0.2">
      <c r="A3" s="11"/>
      <c r="B3" s="12" t="s">
        <v>30</v>
      </c>
      <c r="C3" s="12" t="s">
        <v>31</v>
      </c>
      <c r="D3" s="12" t="s">
        <v>32</v>
      </c>
      <c r="E3" s="12" t="s">
        <v>33</v>
      </c>
      <c r="F3" s="12" t="s">
        <v>28</v>
      </c>
      <c r="G3" s="12" t="s">
        <v>29</v>
      </c>
    </row>
    <row r="4" spans="1:7" x14ac:dyDescent="0.2">
      <c r="A4" s="16" t="s">
        <v>24</v>
      </c>
      <c r="B4" s="17">
        <f>所要時間!C20</f>
        <v>42.25</v>
      </c>
      <c r="C4" s="17">
        <f>所要時間!D20</f>
        <v>58.416666666666664</v>
      </c>
      <c r="D4" s="17">
        <f>所要時間!E20</f>
        <v>89.583333333333329</v>
      </c>
      <c r="E4" s="17">
        <f>所要時間!F20</f>
        <v>46.416666666666664</v>
      </c>
      <c r="F4" s="18">
        <f>D4/C4</f>
        <v>1.5335235378031384</v>
      </c>
      <c r="G4" s="18">
        <f>E4/B4</f>
        <v>1.09861932938856</v>
      </c>
    </row>
    <row r="5" spans="1:7" x14ac:dyDescent="0.2">
      <c r="A5" s="14" t="s">
        <v>7</v>
      </c>
      <c r="B5" s="15">
        <f>所要時間!C21</f>
        <v>5.7897178975605827</v>
      </c>
      <c r="C5" s="15">
        <f>所要時間!D21</f>
        <v>12.533011963964963</v>
      </c>
      <c r="D5" s="15">
        <f>所要時間!E21</f>
        <v>21.25816836470683</v>
      </c>
      <c r="E5" s="15">
        <f>所要時間!F21</f>
        <v>9.5433950399681606</v>
      </c>
      <c r="F5" s="19"/>
      <c r="G5" s="19"/>
    </row>
    <row r="6" spans="1:7" x14ac:dyDescent="0.2">
      <c r="A6" s="11" t="s">
        <v>25</v>
      </c>
      <c r="B6" s="13">
        <f>誤反応数!C20</f>
        <v>0.41666666666666669</v>
      </c>
      <c r="C6" s="13">
        <f>誤反応数!D20</f>
        <v>2</v>
      </c>
      <c r="D6" s="13">
        <f>誤反応数!E20</f>
        <v>3.4166666666666665</v>
      </c>
      <c r="E6" s="13">
        <f>誤反応数!F20</f>
        <v>1.4166666666666667</v>
      </c>
      <c r="F6" s="20">
        <f>D6/C6</f>
        <v>1.7083333333333333</v>
      </c>
      <c r="G6" s="20">
        <f>E6/B6</f>
        <v>3.4</v>
      </c>
    </row>
    <row r="7" spans="1:7" x14ac:dyDescent="0.2">
      <c r="A7" s="14" t="s">
        <v>7</v>
      </c>
      <c r="B7" s="15">
        <f>誤反応数!C21</f>
        <v>0.75920279826202486</v>
      </c>
      <c r="C7" s="15">
        <f>誤反応数!D21</f>
        <v>2.3804761428476167</v>
      </c>
      <c r="D7" s="15">
        <f>誤反応数!E21</f>
        <v>2.3258809561588105</v>
      </c>
      <c r="E7" s="15">
        <f>誤反応数!F21</f>
        <v>1.3819269959814167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2020-11-10T06:12:31Z</cp:lastPrinted>
  <dcterms:created xsi:type="dcterms:W3CDTF">2018-05-29T04:37:35Z</dcterms:created>
  <dcterms:modified xsi:type="dcterms:W3CDTF">2020-12-08T06:05:53Z</dcterms:modified>
</cp:coreProperties>
</file>