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BF55CACA-D19C-4459-8FA0-1C1EDBF55B06}" xr6:coauthVersionLast="45" xr6:coauthVersionMax="45" xr10:uidLastSave="{00000000-0000-0000-0000-000000000000}"/>
  <bookViews>
    <workbookView xWindow="-103" yWindow="-103" windowWidth="25920" windowHeight="16749" activeTab="1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" i="3" l="1"/>
  <c r="G38" i="3"/>
  <c r="K38" i="2"/>
  <c r="G38" i="2"/>
  <c r="D7" i="1" l="1"/>
  <c r="D10" i="1"/>
  <c r="D6" i="1"/>
  <c r="D9" i="1"/>
  <c r="D3" i="1"/>
  <c r="D8" i="1"/>
  <c r="D2" i="1"/>
  <c r="D14" i="1"/>
  <c r="D12" i="1"/>
  <c r="D5" i="1"/>
  <c r="D15" i="1"/>
  <c r="D13" i="1"/>
  <c r="D11" i="1"/>
  <c r="D4" i="1"/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B17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B17" i="2"/>
  <c r="M16" i="3" l="1"/>
  <c r="N16" i="3" s="1"/>
  <c r="I16" i="3"/>
  <c r="J16" i="3" s="1"/>
  <c r="H16" i="3"/>
  <c r="L16" i="3"/>
  <c r="M16" i="2"/>
  <c r="N16" i="2" s="1"/>
  <c r="I16" i="2"/>
  <c r="J16" i="2" s="1"/>
  <c r="H16" i="2"/>
  <c r="L16" i="2"/>
  <c r="E21" i="3" l="1"/>
  <c r="C21" i="2"/>
  <c r="C20" i="2" l="1"/>
  <c r="A3" i="3" l="1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L5" i="3"/>
  <c r="M5" i="3"/>
  <c r="N5" i="3" s="1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J10" i="3" s="1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J5" i="3" l="1"/>
  <c r="N4" i="3"/>
  <c r="J4" i="3"/>
  <c r="N14" i="2"/>
  <c r="J12" i="2"/>
  <c r="J3" i="2"/>
  <c r="N6" i="2"/>
  <c r="N3" i="2"/>
  <c r="N3" i="3"/>
  <c r="J3" i="3"/>
  <c r="N7" i="2"/>
  <c r="J8" i="2"/>
  <c r="J11" i="2"/>
  <c r="J10" i="2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B18" i="3"/>
  <c r="A18" i="3"/>
  <c r="A18" i="2"/>
  <c r="B18" i="2"/>
  <c r="J20" i="2" l="1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<sst xmlns="http://schemas.openxmlformats.org/spreadsheetml/2006/main" count="132" uniqueCount="75">
  <si>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</si>
  <si>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</si>
  <si>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</si>
  <si>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</si>
  <si>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</si>
  <si>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</si>
  <si>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</si>
  <si>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</si>
  <si>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</si>
  <si>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</si>
  <si>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</si>
  <si>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</si>
  <si>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</si>
  <si>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</si>
  <si>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</si>
  <si>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</si>
  <si>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</si>
  <si>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</si>
  <si>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</si>
  <si>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</si>
  <si>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</si>
  <si>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</si>
  <si>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</si>
  <si>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</si>
  <si>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</si>
  <si>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</si>
  <si>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</si>
  <si>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</si>
  <si>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</si>
  <si>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</si>
  <si>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</si>
  <si>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</si>
  <si>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</si>
  <si>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</si>
  <si>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</si>
  <si>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</si>
  <si>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</si>
  <si>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</si>
  <si>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</si>
  <si>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</si>
  <si>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</si>
  <si>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</si>
  <si>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</si>
  <si>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*** 誤反応数 ***</t>
    <rPh sb="4" eb="5">
      <t>ゴ</t>
    </rPh>
    <rPh sb="5" eb="7">
      <t>ハンノウ</t>
    </rPh>
    <rPh sb="7" eb="8">
      <t>スウ</t>
    </rPh>
    <phoneticPr fontId="1"/>
  </si>
  <si>
    <t>*** 所要時間 ***</t>
    <rPh sb="4" eb="6">
      <t>ショヨウ</t>
    </rPh>
    <rPh sb="6" eb="8">
      <t>ジカン</t>
    </rPh>
    <phoneticPr fontId="1"/>
  </si>
  <si>
    <t>182G802</t>
  </si>
  <si>
    <t>宇津 聖子</t>
  </si>
  <si>
    <t>202G001</t>
  </si>
  <si>
    <t>浅松 晃宇</t>
  </si>
  <si>
    <t>202G003</t>
  </si>
  <si>
    <t>有坂 友梨</t>
  </si>
  <si>
    <t>202G012</t>
  </si>
  <si>
    <t>海老原 楓子</t>
  </si>
  <si>
    <t>202G015</t>
  </si>
  <si>
    <t>大槻 美來</t>
  </si>
  <si>
    <t>202G017</t>
  </si>
  <si>
    <t>沖本 大悟</t>
  </si>
  <si>
    <t>202G026</t>
  </si>
  <si>
    <t>加戸 萌美</t>
  </si>
  <si>
    <t>202G036</t>
  </si>
  <si>
    <t>栗田 廉</t>
  </si>
  <si>
    <t>202G041</t>
  </si>
  <si>
    <t>坂口 千陽</t>
  </si>
  <si>
    <t>202G061</t>
  </si>
  <si>
    <t>二宮 愛結</t>
  </si>
  <si>
    <t>202G067</t>
  </si>
  <si>
    <t>古市 一生</t>
  </si>
  <si>
    <t>202G070</t>
  </si>
  <si>
    <t>松木 広輝</t>
  </si>
  <si>
    <t>202G072</t>
  </si>
  <si>
    <t>三上 鈴葉</t>
  </si>
  <si>
    <t>202G073</t>
  </si>
  <si>
    <t>三森 力也</t>
  </si>
  <si>
    <t>202G076</t>
  </si>
  <si>
    <t>森 千里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</si>
</sst>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0"/>
      <color rgb="FF0070C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6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42.142857142857146</c:v>
                </c:pt>
                <c:pt idx="1">
                  <c:v>57.285714285714285</c:v>
                </c:pt>
                <c:pt idx="2">
                  <c:v>82.142857142857139</c:v>
                </c:pt>
                <c:pt idx="3">
                  <c:v>47.142857142857146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0.7857142857142857</c:v>
                </c:pt>
                <c:pt idx="1">
                  <c:v>1.7857142857142858</c:v>
                </c:pt>
                <c:pt idx="2">
                  <c:v>2.6428571428571428</c:v>
                </c:pt>
                <c:pt idx="3">
                  <c:v>0.8571428571428571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zoomScaleNormal="100" workbookViewId="0">
      <selection activeCell="B18" sqref="B18:C18"/>
    </sheetView>
  </sheetViews>
  <sheetFormatPr defaultColWidth="9.08203125" defaultRowHeight="18.45" x14ac:dyDescent="0.2"/>
  <cols>
    <col min="1" max="1" width="5.08203125" style="21" bestFit="1" customWidth="1"/>
    <col min="2" max="2" width="15.08203125" style="21" bestFit="1" customWidth="1"/>
    <col min="3" max="3" width="22.08203125" style="21" bestFit="1" customWidth="1"/>
    <col min="4" max="4" width="11.1640625" style="21" bestFit="1" customWidth="1"/>
    <col min="5" max="16384" width="9.08203125" style="21"/>
  </cols>
  <sheetData>
    <row r="1" spans="1:5" x14ac:dyDescent="0.2">
      <c r="A1" s="21" t="s">
        <v>2</v>
      </c>
      <c r="B1" s="21" t="s">
        <v>0</v>
      </c>
      <c r="C1" s="21" t="s">
        <v>1</v>
      </c>
      <c r="D1" s="21" t="s">
        <v>38</v>
      </c>
    </row>
    <row r="2" spans="1:5" x14ac:dyDescent="0.2">
      <c r="A2" s="21">
        <v>7</v>
      </c>
      <c r="B2" s="26" t="s">
        <v>57</v>
      </c>
      <c r="C2" s="26" t="s">
        <v>58</v>
      </c>
      <c r="D2" s="25">
        <f t="shared" ref="D2:D15" ca="1" si="0">RAND()</f>
        <v>0.43574686082253311</v>
      </c>
      <c r="E2"/>
    </row>
    <row r="3" spans="1:5" x14ac:dyDescent="0.2">
      <c r="A3" s="21">
        <v>5</v>
      </c>
      <c r="B3" s="26" t="s">
        <v>53</v>
      </c>
      <c r="C3" s="26" t="s">
        <v>54</v>
      </c>
      <c r="D3" s="25">
        <f t="shared" ca="1" si="0"/>
        <v>0.97849564176547665</v>
      </c>
      <c r="E3"/>
    </row>
    <row r="4" spans="1:5" x14ac:dyDescent="0.2">
      <c r="A4" s="21">
        <v>14</v>
      </c>
      <c r="B4" s="26" t="s">
        <v>73</v>
      </c>
      <c r="C4" s="26" t="s">
        <v>74</v>
      </c>
      <c r="D4" s="25">
        <f t="shared" ca="1" si="0"/>
        <v>0.98021211638756667</v>
      </c>
      <c r="E4"/>
    </row>
    <row r="5" spans="1:5" x14ac:dyDescent="0.2">
      <c r="A5" s="21">
        <v>10</v>
      </c>
      <c r="B5" s="26" t="s">
        <v>65</v>
      </c>
      <c r="C5" s="26" t="s">
        <v>66</v>
      </c>
      <c r="D5" s="25">
        <f t="shared" ca="1" si="0"/>
        <v>0.12150922635230166</v>
      </c>
      <c r="E5"/>
    </row>
    <row r="6" spans="1:5" x14ac:dyDescent="0.2">
      <c r="A6" s="21">
        <v>3</v>
      </c>
      <c r="B6" s="25" t="s">
        <v>49</v>
      </c>
      <c r="C6" s="25" t="s">
        <v>50</v>
      </c>
      <c r="D6" s="25">
        <f t="shared" ca="1" si="0"/>
        <v>0.68386670431115304</v>
      </c>
      <c r="E6"/>
    </row>
    <row r="7" spans="1:5" x14ac:dyDescent="0.2">
      <c r="A7" s="21">
        <v>1</v>
      </c>
      <c r="B7" s="25" t="s">
        <v>45</v>
      </c>
      <c r="C7" s="25" t="s">
        <v>46</v>
      </c>
      <c r="D7" s="25">
        <f t="shared" ca="1" si="0"/>
        <v>0.82207285599793822</v>
      </c>
      <c r="E7"/>
    </row>
    <row r="8" spans="1:5" x14ac:dyDescent="0.2">
      <c r="A8" s="21">
        <v>6</v>
      </c>
      <c r="B8" s="25" t="s">
        <v>55</v>
      </c>
      <c r="C8" s="25" t="s">
        <v>56</v>
      </c>
      <c r="D8" s="25">
        <f t="shared" ca="1" si="0"/>
        <v>0.32833509458802068</v>
      </c>
      <c r="E8"/>
    </row>
    <row r="9" spans="1:5" x14ac:dyDescent="0.2">
      <c r="A9" s="21">
        <v>4</v>
      </c>
      <c r="B9" s="25" t="s">
        <v>51</v>
      </c>
      <c r="C9" s="25" t="s">
        <v>52</v>
      </c>
      <c r="D9" s="25">
        <f t="shared" ca="1" si="0"/>
        <v>5.2698646140668659E-3</v>
      </c>
      <c r="E9"/>
    </row>
    <row r="10" spans="1:5" x14ac:dyDescent="0.2">
      <c r="A10" s="21">
        <v>2</v>
      </c>
      <c r="B10" s="26" t="s">
        <v>47</v>
      </c>
      <c r="C10" s="26" t="s">
        <v>48</v>
      </c>
      <c r="D10" s="25">
        <f t="shared" ca="1" si="0"/>
        <v>0.50164490880639168</v>
      </c>
      <c r="E10"/>
    </row>
    <row r="11" spans="1:5" x14ac:dyDescent="0.2">
      <c r="A11" s="21">
        <v>13</v>
      </c>
      <c r="B11" s="26" t="s">
        <v>71</v>
      </c>
      <c r="C11" s="26" t="s">
        <v>72</v>
      </c>
      <c r="D11" s="25">
        <f t="shared" ca="1" si="0"/>
        <v>3.782262745058429E-2</v>
      </c>
      <c r="E11"/>
    </row>
    <row r="12" spans="1:5" x14ac:dyDescent="0.2">
      <c r="A12" s="21">
        <v>9</v>
      </c>
      <c r="B12" s="26" t="s">
        <v>63</v>
      </c>
      <c r="C12" s="26" t="s">
        <v>64</v>
      </c>
      <c r="D12" s="25">
        <f t="shared" ca="1" si="0"/>
        <v>0.38164235048993389</v>
      </c>
      <c r="E12"/>
    </row>
    <row r="13" spans="1:5" x14ac:dyDescent="0.2">
      <c r="A13" s="21">
        <v>12</v>
      </c>
      <c r="B13" s="25" t="s">
        <v>69</v>
      </c>
      <c r="C13" s="25" t="s">
        <v>70</v>
      </c>
      <c r="D13" s="25">
        <f t="shared" ca="1" si="0"/>
        <v>0.77759326268449758</v>
      </c>
      <c r="E13"/>
    </row>
    <row r="14" spans="1:5" x14ac:dyDescent="0.2">
      <c r="A14" s="21">
        <v>8</v>
      </c>
      <c r="B14" s="25" t="s">
        <v>59</v>
      </c>
      <c r="C14" s="25" t="s">
        <v>60</v>
      </c>
      <c r="D14" s="25">
        <f t="shared" ca="1" si="0"/>
        <v>0.68031764358080449</v>
      </c>
      <c r="E14"/>
    </row>
    <row r="15" spans="1:5" x14ac:dyDescent="0.2">
      <c r="A15" s="21">
        <v>11</v>
      </c>
      <c r="B15" s="25" t="s">
        <v>67</v>
      </c>
      <c r="C15" s="25" t="s">
        <v>68</v>
      </c>
      <c r="D15" s="25">
        <f t="shared" ca="1" si="0"/>
        <v>0.89217375684301126</v>
      </c>
      <c r="E15"/>
    </row>
    <row r="16" spans="1:5" x14ac:dyDescent="0.2">
      <c r="B16" s="25"/>
      <c r="C16" s="25"/>
      <c r="D16" s="25"/>
      <c r="E16"/>
    </row>
    <row r="18" spans="2:3" x14ac:dyDescent="0.2">
      <c r="B18" s="25"/>
      <c r="C18" s="25"/>
    </row>
    <row r="20" spans="2:3" x14ac:dyDescent="0.2">
      <c r="B20" s="25" t="s">
        <v>61</v>
      </c>
      <c r="C20" s="25" t="s">
        <v>62</v>
      </c>
    </row>
  </sheetData>
  <sortState xmlns:xlrd2="http://schemas.microsoft.com/office/spreadsheetml/2017/richdata2" ref="A2:D15">
    <sortCondition ref="D2:D15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tabSelected="1" zoomScale="160" zoomScaleNormal="160" workbookViewId="0"/>
  </sheetViews>
  <sheetFormatPr defaultRowHeight="11.6" x14ac:dyDescent="0.2"/>
  <cols>
    <col min="2" max="2" width="13.4140625" bestFit="1" customWidth="1"/>
    <col min="3" max="6" width="10.58203125" customWidth="1"/>
    <col min="7" max="7" width="16.58203125" customWidth="1"/>
    <col min="8" max="9" width="10.58203125" customWidth="1"/>
    <col min="11" max="11" width="16.58203125" customWidth="1"/>
    <col min="12" max="13" width="10.58203125" customWidth="1"/>
  </cols>
  <sheetData>
    <row r="1" spans="1:14" x14ac:dyDescent="0.2">
      <c r="C1" s="23" t="s">
        <v>44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8" x14ac:dyDescent="0.2">
      <c r="A3" t="str">
        <f>IF(Subject!B2&lt;&gt;"",Subject!B2,"")</f>
        <v>202G026</v>
      </c>
      <c r="C3">
        <v>39</v>
      </c>
      <c r="D3">
        <v>44</v>
      </c>
      <c r="E3">
        <v>59</v>
      </c>
      <c r="F3">
        <v>46</v>
      </c>
      <c r="H3">
        <f>IF(D3&lt;&gt;"",D3,"")</f>
        <v>44</v>
      </c>
      <c r="I3">
        <f>IF(E3&lt;&gt;"",E3,"")</f>
        <v>59</v>
      </c>
      <c r="J3" s="3">
        <f>IF(I3&lt;&gt;"",I3/H3,"")</f>
        <v>1.3409090909090908</v>
      </c>
      <c r="L3">
        <f>IF(C3&lt;&gt;"",C3,"")</f>
        <v>39</v>
      </c>
      <c r="M3">
        <f>IF(F3&lt;&gt;"",F3,"")</f>
        <v>46</v>
      </c>
      <c r="N3" s="3">
        <f>IF(M3&lt;&gt;"",M3/L3,"")</f>
        <v>1.1794871794871795</v>
      </c>
    </row>
    <row r="4" spans="1:14" ht="11.8" x14ac:dyDescent="0.2">
      <c r="A4" t="str">
        <f>IF(Subject!B3&lt;&gt;"",Subject!B3,"")</f>
        <v>202G015</v>
      </c>
      <c r="C4">
        <v>44</v>
      </c>
      <c r="D4">
        <v>53</v>
      </c>
      <c r="E4">
        <v>89</v>
      </c>
      <c r="F4">
        <v>47</v>
      </c>
      <c r="H4">
        <f t="shared" ref="H4:H18" si="0">IF(D4&lt;&gt;"",D4,"")</f>
        <v>53</v>
      </c>
      <c r="I4">
        <f t="shared" ref="I4:I18" si="1">IF(E4&lt;&gt;"",E4,"")</f>
        <v>89</v>
      </c>
      <c r="J4" s="3">
        <f t="shared" ref="J4:J18" si="2">IF(I4&lt;&gt;"",I4/H4,"")</f>
        <v>1.679245283018868</v>
      </c>
      <c r="L4">
        <f t="shared" ref="L4:L18" si="3">IF(C4&lt;&gt;"",C4,"")</f>
        <v>44</v>
      </c>
      <c r="M4">
        <f t="shared" ref="M4:M18" si="4">IF(F4&lt;&gt;"",F4,"")</f>
        <v>47</v>
      </c>
      <c r="N4" s="3">
        <f t="shared" ref="N4:N18" si="5">IF(M4&lt;&gt;"",M4/L4,"")</f>
        <v>1.0681818181818181</v>
      </c>
    </row>
    <row r="5" spans="1:14" ht="11.8" x14ac:dyDescent="0.2">
      <c r="A5" t="str">
        <f>IF(Subject!B4&lt;&gt;"",Subject!B4,"")</f>
        <v>202G076</v>
      </c>
      <c r="C5">
        <v>35</v>
      </c>
      <c r="D5">
        <v>51</v>
      </c>
      <c r="E5">
        <v>78</v>
      </c>
      <c r="F5">
        <v>39</v>
      </c>
      <c r="H5">
        <f t="shared" si="0"/>
        <v>51</v>
      </c>
      <c r="I5">
        <f t="shared" si="1"/>
        <v>78</v>
      </c>
      <c r="J5" s="3">
        <f t="shared" si="2"/>
        <v>1.5294117647058822</v>
      </c>
      <c r="L5">
        <f t="shared" si="3"/>
        <v>35</v>
      </c>
      <c r="M5">
        <f t="shared" si="4"/>
        <v>39</v>
      </c>
      <c r="N5" s="3">
        <f t="shared" si="5"/>
        <v>1.1142857142857143</v>
      </c>
    </row>
    <row r="6" spans="1:14" ht="11.8" x14ac:dyDescent="0.2">
      <c r="A6" t="str">
        <f>IF(Subject!B5&lt;&gt;"",Subject!B5,"")</f>
        <v>202G067</v>
      </c>
      <c r="C6">
        <v>48</v>
      </c>
      <c r="D6">
        <v>65</v>
      </c>
      <c r="E6">
        <v>97</v>
      </c>
      <c r="F6">
        <v>58</v>
      </c>
      <c r="H6">
        <f t="shared" si="0"/>
        <v>65</v>
      </c>
      <c r="I6">
        <f t="shared" si="1"/>
        <v>97</v>
      </c>
      <c r="J6" s="3">
        <f t="shared" si="2"/>
        <v>1.4923076923076923</v>
      </c>
      <c r="L6">
        <f t="shared" si="3"/>
        <v>48</v>
      </c>
      <c r="M6">
        <f t="shared" si="4"/>
        <v>58</v>
      </c>
      <c r="N6" s="3">
        <f t="shared" si="5"/>
        <v>1.2083333333333333</v>
      </c>
    </row>
    <row r="7" spans="1:14" ht="11.8" x14ac:dyDescent="0.2">
      <c r="A7" t="str">
        <f>IF(Subject!B6&lt;&gt;"",Subject!B6,"")</f>
        <v>202G003</v>
      </c>
      <c r="C7">
        <v>45</v>
      </c>
      <c r="D7">
        <v>60</v>
      </c>
      <c r="E7">
        <v>72</v>
      </c>
      <c r="F7">
        <v>44</v>
      </c>
      <c r="H7">
        <f t="shared" si="0"/>
        <v>60</v>
      </c>
      <c r="I7">
        <f t="shared" si="1"/>
        <v>72</v>
      </c>
      <c r="J7" s="3">
        <f t="shared" si="2"/>
        <v>1.2</v>
      </c>
      <c r="L7">
        <f t="shared" si="3"/>
        <v>45</v>
      </c>
      <c r="M7">
        <f t="shared" si="4"/>
        <v>44</v>
      </c>
      <c r="N7" s="3">
        <f t="shared" si="5"/>
        <v>0.97777777777777775</v>
      </c>
    </row>
    <row r="8" spans="1:14" ht="11.8" x14ac:dyDescent="0.2">
      <c r="A8" t="str">
        <f>IF(Subject!B7&lt;&gt;"",Subject!B7,"")</f>
        <v>182G802</v>
      </c>
      <c r="C8">
        <v>43</v>
      </c>
      <c r="D8">
        <v>51</v>
      </c>
      <c r="E8">
        <v>64</v>
      </c>
      <c r="F8">
        <v>47</v>
      </c>
      <c r="H8">
        <f t="shared" si="0"/>
        <v>51</v>
      </c>
      <c r="I8">
        <f t="shared" si="1"/>
        <v>64</v>
      </c>
      <c r="J8" s="3">
        <f t="shared" si="2"/>
        <v>1.2549019607843137</v>
      </c>
      <c r="L8">
        <f t="shared" si="3"/>
        <v>43</v>
      </c>
      <c r="M8">
        <f t="shared" si="4"/>
        <v>47</v>
      </c>
      <c r="N8" s="3">
        <f t="shared" si="5"/>
        <v>1.0930232558139534</v>
      </c>
    </row>
    <row r="9" spans="1:14" ht="11.8" x14ac:dyDescent="0.2">
      <c r="A9" t="str">
        <f>IF(Subject!B8&lt;&gt;"",Subject!B8,"")</f>
        <v>202G017</v>
      </c>
      <c r="C9">
        <v>47</v>
      </c>
      <c r="D9">
        <v>64</v>
      </c>
      <c r="E9">
        <v>86</v>
      </c>
      <c r="F9">
        <v>50</v>
      </c>
      <c r="H9">
        <f t="shared" si="0"/>
        <v>64</v>
      </c>
      <c r="I9">
        <f t="shared" si="1"/>
        <v>86</v>
      </c>
      <c r="J9" s="3">
        <f t="shared" si="2"/>
        <v>1.34375</v>
      </c>
      <c r="L9">
        <f t="shared" si="3"/>
        <v>47</v>
      </c>
      <c r="M9">
        <f t="shared" si="4"/>
        <v>50</v>
      </c>
      <c r="N9" s="3">
        <f t="shared" si="5"/>
        <v>1.0638297872340425</v>
      </c>
    </row>
    <row r="10" spans="1:14" ht="11.8" x14ac:dyDescent="0.2">
      <c r="A10" t="str">
        <f>IF(Subject!B9&lt;&gt;"",Subject!B9,"")</f>
        <v>202G012</v>
      </c>
      <c r="C10">
        <v>50</v>
      </c>
      <c r="D10">
        <v>58</v>
      </c>
      <c r="E10">
        <v>88</v>
      </c>
      <c r="F10">
        <v>49</v>
      </c>
      <c r="H10">
        <f t="shared" si="0"/>
        <v>58</v>
      </c>
      <c r="I10">
        <f t="shared" si="1"/>
        <v>88</v>
      </c>
      <c r="J10" s="3">
        <f t="shared" si="2"/>
        <v>1.5172413793103448</v>
      </c>
      <c r="L10">
        <f t="shared" si="3"/>
        <v>50</v>
      </c>
      <c r="M10">
        <f t="shared" si="4"/>
        <v>49</v>
      </c>
      <c r="N10" s="3">
        <f t="shared" si="5"/>
        <v>0.98</v>
      </c>
    </row>
    <row r="11" spans="1:14" ht="11.8" x14ac:dyDescent="0.2">
      <c r="A11" t="str">
        <f>IF(Subject!B10&lt;&gt;"",Subject!B10,"")</f>
        <v>202G001</v>
      </c>
      <c r="C11">
        <v>40</v>
      </c>
      <c r="D11">
        <v>73</v>
      </c>
      <c r="E11">
        <v>110</v>
      </c>
      <c r="F11">
        <v>43</v>
      </c>
      <c r="H11">
        <f t="shared" si="0"/>
        <v>73</v>
      </c>
      <c r="I11">
        <f t="shared" si="1"/>
        <v>110</v>
      </c>
      <c r="J11" s="3">
        <f t="shared" si="2"/>
        <v>1.5068493150684932</v>
      </c>
      <c r="L11">
        <f t="shared" si="3"/>
        <v>40</v>
      </c>
      <c r="M11">
        <f t="shared" si="4"/>
        <v>43</v>
      </c>
      <c r="N11" s="3">
        <f t="shared" si="5"/>
        <v>1.075</v>
      </c>
    </row>
    <row r="12" spans="1:14" ht="11.8" x14ac:dyDescent="0.2">
      <c r="A12" t="str">
        <f>IF(Subject!B11&lt;&gt;"",Subject!B11,"")</f>
        <v>202G073</v>
      </c>
      <c r="C12">
        <v>41</v>
      </c>
      <c r="D12">
        <v>50</v>
      </c>
      <c r="E12">
        <v>75</v>
      </c>
      <c r="F12">
        <v>42</v>
      </c>
      <c r="H12">
        <f t="shared" si="0"/>
        <v>50</v>
      </c>
      <c r="I12">
        <f t="shared" si="1"/>
        <v>75</v>
      </c>
      <c r="J12" s="3">
        <f t="shared" si="2"/>
        <v>1.5</v>
      </c>
      <c r="L12">
        <f t="shared" si="3"/>
        <v>41</v>
      </c>
      <c r="M12">
        <f t="shared" si="4"/>
        <v>42</v>
      </c>
      <c r="N12" s="3">
        <f t="shared" si="5"/>
        <v>1.024390243902439</v>
      </c>
    </row>
    <row r="13" spans="1:14" ht="11.8" x14ac:dyDescent="0.2">
      <c r="A13" t="str">
        <f>IF(Subject!B12&lt;&gt;"",Subject!B12,"")</f>
        <v>202G061</v>
      </c>
      <c r="C13">
        <v>40</v>
      </c>
      <c r="D13">
        <v>52</v>
      </c>
      <c r="E13">
        <v>76</v>
      </c>
      <c r="F13">
        <v>38</v>
      </c>
      <c r="H13">
        <f t="shared" si="0"/>
        <v>52</v>
      </c>
      <c r="I13">
        <f t="shared" si="1"/>
        <v>76</v>
      </c>
      <c r="J13" s="3">
        <f t="shared" si="2"/>
        <v>1.4615384615384615</v>
      </c>
      <c r="L13">
        <f t="shared" si="3"/>
        <v>40</v>
      </c>
      <c r="M13">
        <f t="shared" si="4"/>
        <v>38</v>
      </c>
      <c r="N13" s="3">
        <f t="shared" si="5"/>
        <v>0.95</v>
      </c>
    </row>
    <row r="14" spans="1:14" ht="11.8" x14ac:dyDescent="0.2">
      <c r="A14" t="str">
        <f>IF(Subject!B13&lt;&gt;"",Subject!B13,"")</f>
        <v>202G072</v>
      </c>
      <c r="C14">
        <v>36</v>
      </c>
      <c r="D14">
        <v>71</v>
      </c>
      <c r="E14">
        <v>91</v>
      </c>
      <c r="F14">
        <v>39</v>
      </c>
      <c r="H14">
        <f t="shared" si="0"/>
        <v>71</v>
      </c>
      <c r="I14">
        <f t="shared" si="1"/>
        <v>91</v>
      </c>
      <c r="J14" s="3">
        <f t="shared" si="2"/>
        <v>1.2816901408450705</v>
      </c>
      <c r="L14">
        <f t="shared" si="3"/>
        <v>36</v>
      </c>
      <c r="M14">
        <f t="shared" si="4"/>
        <v>39</v>
      </c>
      <c r="N14" s="3">
        <f t="shared" si="5"/>
        <v>1.0833333333333333</v>
      </c>
    </row>
    <row r="15" spans="1:14" ht="11.8" x14ac:dyDescent="0.2">
      <c r="A15" t="str">
        <f>IF(Subject!B14&lt;&gt;"",Subject!B14,"")</f>
        <v>202G036</v>
      </c>
      <c r="C15">
        <v>40</v>
      </c>
      <c r="D15">
        <v>48</v>
      </c>
      <c r="E15">
        <v>70</v>
      </c>
      <c r="F15">
        <v>48</v>
      </c>
      <c r="H15">
        <f t="shared" si="0"/>
        <v>48</v>
      </c>
      <c r="I15">
        <f t="shared" si="1"/>
        <v>70</v>
      </c>
      <c r="J15" s="3">
        <f t="shared" si="2"/>
        <v>1.4583333333333333</v>
      </c>
      <c r="L15">
        <f t="shared" si="3"/>
        <v>40</v>
      </c>
      <c r="M15">
        <f t="shared" si="4"/>
        <v>48</v>
      </c>
      <c r="N15" s="3">
        <f t="shared" si="5"/>
        <v>1.2</v>
      </c>
    </row>
    <row r="16" spans="1:14" ht="11.8" x14ac:dyDescent="0.2">
      <c r="A16" t="str">
        <f>IF(Subject!B15&lt;&gt;"",Subject!B15,"")</f>
        <v>202G070</v>
      </c>
      <c r="C16">
        <v>42</v>
      </c>
      <c r="D16">
        <v>62</v>
      </c>
      <c r="E16">
        <v>95</v>
      </c>
      <c r="F16">
        <v>70</v>
      </c>
      <c r="H16">
        <f t="shared" si="0"/>
        <v>62</v>
      </c>
      <c r="I16">
        <f t="shared" si="1"/>
        <v>95</v>
      </c>
      <c r="J16" s="3">
        <f t="shared" si="2"/>
        <v>1.532258064516129</v>
      </c>
      <c r="L16">
        <f t="shared" si="3"/>
        <v>42</v>
      </c>
      <c r="M16">
        <f t="shared" si="4"/>
        <v>70</v>
      </c>
      <c r="N16" s="3">
        <f t="shared" si="5"/>
        <v>1.6666666666666667</v>
      </c>
    </row>
    <row r="17" spans="1:14" ht="11.8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ht="12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ht="12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42.142857142857146</v>
      </c>
      <c r="D20" s="3">
        <f t="shared" ref="D20:F20" si="9">AVERAGE(D3:D18)</f>
        <v>57.285714285714285</v>
      </c>
      <c r="E20" s="3">
        <f t="shared" si="9"/>
        <v>82.142857142857139</v>
      </c>
      <c r="F20" s="3">
        <f t="shared" si="9"/>
        <v>47.142857142857146</v>
      </c>
      <c r="G20" s="4"/>
      <c r="H20" s="3">
        <f>D20</f>
        <v>57.285714285714285</v>
      </c>
      <c r="I20" s="3">
        <f>E20</f>
        <v>82.142857142857139</v>
      </c>
      <c r="J20" s="3">
        <f>I20/H20</f>
        <v>1.4339152119700749</v>
      </c>
      <c r="L20" s="3">
        <f>C20</f>
        <v>42.142857142857146</v>
      </c>
      <c r="M20" s="3">
        <f>F20</f>
        <v>47.142857142857146</v>
      </c>
      <c r="N20" s="3">
        <f t="shared" ref="N20" si="10">M20/L20</f>
        <v>1.1186440677966101</v>
      </c>
    </row>
    <row r="21" spans="1:14" s="3" customFormat="1" x14ac:dyDescent="0.2">
      <c r="B21" s="3" t="s">
        <v>7</v>
      </c>
      <c r="C21" s="3">
        <f>STDEVP(C3:C18)</f>
        <v>4.1893937996043373</v>
      </c>
      <c r="D21" s="3">
        <f t="shared" ref="D21:F21" si="11">STDEVP(D3:D18)</f>
        <v>8.4972984902646012</v>
      </c>
      <c r="E21" s="3">
        <f t="shared" si="11"/>
        <v>13.516429911445567</v>
      </c>
      <c r="F21" s="3">
        <f t="shared" si="11"/>
        <v>8.1227822719025706</v>
      </c>
      <c r="G21" s="4"/>
      <c r="H21" s="3">
        <f t="shared" si="6"/>
        <v>8.4972984902646012</v>
      </c>
      <c r="I21" s="3">
        <f>E21</f>
        <v>13.516429911445567</v>
      </c>
      <c r="L21" s="3">
        <f>C21</f>
        <v>4.1893937996043373</v>
      </c>
      <c r="M21" s="3">
        <f>F21</f>
        <v>8.1227822719025706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57.285714285714285</v>
      </c>
      <c r="I26" s="6">
        <v>82.142857142857139</v>
      </c>
      <c r="K26" s="6" t="s">
        <v>9</v>
      </c>
      <c r="L26" s="6">
        <v>42.142857142857146</v>
      </c>
      <c r="M26" s="6">
        <v>47.142857142857146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77.758241758241923</v>
      </c>
      <c r="I27" s="6">
        <v>196.74725274725307</v>
      </c>
      <c r="K27" s="6" t="s">
        <v>10</v>
      </c>
      <c r="L27" s="6">
        <v>18.901098901098898</v>
      </c>
      <c r="M27" s="6">
        <v>71.054945054945094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14</v>
      </c>
      <c r="I28" s="6">
        <v>14</v>
      </c>
      <c r="K28" s="6" t="s">
        <v>11</v>
      </c>
      <c r="L28" s="6">
        <v>14</v>
      </c>
      <c r="M28" s="6">
        <v>14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0.84109186090556398</v>
      </c>
      <c r="I29" s="6"/>
      <c r="K29" s="6" t="s">
        <v>12</v>
      </c>
      <c r="L29" s="6">
        <v>0.46958010016956514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13</v>
      </c>
      <c r="I31" s="6"/>
      <c r="K31" s="6" t="s">
        <v>14</v>
      </c>
      <c r="L31" s="6">
        <v>13</v>
      </c>
      <c r="M31" s="6"/>
    </row>
    <row r="32" spans="1:14" ht="12" x14ac:dyDescent="0.2">
      <c r="G32" s="6" t="s">
        <v>15</v>
      </c>
      <c r="H32" s="6">
        <v>-11.410425791281378</v>
      </c>
      <c r="I32" s="6"/>
      <c r="K32" s="6" t="s">
        <v>15</v>
      </c>
      <c r="L32" s="6">
        <v>-2.5103663195182779</v>
      </c>
      <c r="M32" s="6"/>
    </row>
    <row r="33" spans="7:13" x14ac:dyDescent="0.2">
      <c r="G33" s="6" t="s">
        <v>16</v>
      </c>
      <c r="H33" s="6">
        <v>1.9074612406241299E-8</v>
      </c>
      <c r="I33" s="6"/>
      <c r="K33" s="6" t="s">
        <v>16</v>
      </c>
      <c r="L33" s="6">
        <v>1.3036942500399924E-2</v>
      </c>
      <c r="M33" s="6"/>
    </row>
    <row r="34" spans="7:13" x14ac:dyDescent="0.2">
      <c r="G34" s="6" t="s">
        <v>17</v>
      </c>
      <c r="H34" s="6">
        <v>1.7709333959868729</v>
      </c>
      <c r="I34" s="6"/>
      <c r="K34" s="6" t="s">
        <v>17</v>
      </c>
      <c r="L34" s="6">
        <v>1.7709333959868729</v>
      </c>
      <c r="M34" s="6"/>
    </row>
    <row r="35" spans="7:13" x14ac:dyDescent="0.2">
      <c r="G35" s="6" t="s">
        <v>18</v>
      </c>
      <c r="H35" s="6">
        <v>3.8149224812482597E-8</v>
      </c>
      <c r="I35" s="6"/>
      <c r="K35" s="6" t="s">
        <v>18</v>
      </c>
      <c r="L35" s="6">
        <v>2.6073885000799848E-2</v>
      </c>
      <c r="M35" s="6"/>
    </row>
    <row r="36" spans="7:13" ht="12" thickBot="1" x14ac:dyDescent="0.25">
      <c r="G36" s="7" t="s">
        <v>19</v>
      </c>
      <c r="H36" s="7">
        <v>2.1603686564627926</v>
      </c>
      <c r="I36" s="7"/>
      <c r="K36" s="7" t="s">
        <v>19</v>
      </c>
      <c r="L36" s="7">
        <v>2.1603686564627926</v>
      </c>
      <c r="M36" s="7"/>
    </row>
    <row r="38" spans="7:13" x14ac:dyDescent="0.2">
      <c r="G38" s="22" t="str">
        <f>"t("&amp;TEXT(H31,"0")&amp;") = "&amp;TEXT(ABS(H32),"0.00")&amp;", "&amp;IF(H35&lt;0.001,"p &lt; .001",IF(H35&lt;0.005,"p &lt; .005",IF(H35&lt;0.01,"p &lt; .01",IF(H35&lt;0.05,"p &lt; .05","ns"))))</f>
        <v>t(13) = 11.41, p &lt; .001</v>
      </c>
      <c r="K38" s="22" t="str">
        <f>"t("&amp;TEXT(L31,"0")&amp;") = "&amp;TEXT(ABS(L32),"0.00")&amp;", "&amp;IF(L35&lt;0.001,"p &lt; .001",IF(L35&lt;0.005,"p &lt; .005",IF(L35&lt;0.01,"p &lt; .01",IF(L35&lt;0.05,"p &lt; .05","ns"))))</f>
        <v>t(13) = 2.51, p &lt; .05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zoomScale="160" zoomScaleNormal="160" workbookViewId="0"/>
  </sheetViews>
  <sheetFormatPr defaultRowHeight="11.6" x14ac:dyDescent="0.2"/>
  <cols>
    <col min="2" max="2" width="13.4140625" bestFit="1" customWidth="1"/>
    <col min="3" max="6" width="10.58203125" customWidth="1"/>
    <col min="7" max="7" width="16.58203125" customWidth="1"/>
    <col min="8" max="9" width="10.58203125" customWidth="1"/>
    <col min="11" max="11" width="16.58203125" customWidth="1"/>
    <col min="12" max="13" width="10.58203125" customWidth="1"/>
  </cols>
  <sheetData>
    <row r="1" spans="1:14" x14ac:dyDescent="0.2">
      <c r="C1" s="24" t="s">
        <v>43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8" x14ac:dyDescent="0.2">
      <c r="A3" t="str">
        <f>IF(Subject!B2&lt;&gt;"",Subject!B2,"")</f>
        <v>202G026</v>
      </c>
      <c r="C3">
        <v>1</v>
      </c>
      <c r="D3">
        <v>0</v>
      </c>
      <c r="E3">
        <v>1</v>
      </c>
      <c r="F3">
        <v>0</v>
      </c>
      <c r="H3">
        <f>IF(D3&lt;&gt;"",D3,"")</f>
        <v>0</v>
      </c>
      <c r="I3">
        <f>IF(E3&lt;&gt;"",E3,"")</f>
        <v>1</v>
      </c>
      <c r="J3" s="3" t="str">
        <f>IF(I3&lt;&gt;"",IF(H3&gt;0,I3/H3,""),"")</f>
        <v/>
      </c>
      <c r="L3">
        <f>IF(C3&lt;&gt;"",C3,"")</f>
        <v>1</v>
      </c>
      <c r="M3">
        <f>IF(F3&lt;&gt;"",F3,"")</f>
        <v>0</v>
      </c>
      <c r="N3" s="3">
        <f>IF(M3&lt;&gt;"",IF(L3&gt;0,M3/L3,""),"")</f>
        <v>0</v>
      </c>
    </row>
    <row r="4" spans="1:14" ht="11.8" x14ac:dyDescent="0.2">
      <c r="A4" t="str">
        <f>IF(Subject!B3&lt;&gt;"",Subject!B3,"")</f>
        <v>202G015</v>
      </c>
      <c r="C4">
        <v>0</v>
      </c>
      <c r="D4">
        <v>0</v>
      </c>
      <c r="E4">
        <v>1</v>
      </c>
      <c r="F4">
        <v>0</v>
      </c>
      <c r="H4">
        <f t="shared" ref="H4:H18" si="0">IF(D4&lt;&gt;"",D4,"")</f>
        <v>0</v>
      </c>
      <c r="I4">
        <f t="shared" ref="I4:I18" si="1">IF(E4&lt;&gt;"",E4,"")</f>
        <v>1</v>
      </c>
      <c r="J4" s="3" t="str">
        <f t="shared" ref="J4:J16" si="2">IF(I4&lt;&gt;"",IF(H4&gt;0,I4/H4,""),"")</f>
        <v/>
      </c>
      <c r="L4">
        <f t="shared" ref="L4:L18" si="3">IF(C4&lt;&gt;"",C4,"")</f>
        <v>0</v>
      </c>
      <c r="M4">
        <f t="shared" ref="M4:M18" si="4">IF(F4&lt;&gt;"",F4,"")</f>
        <v>0</v>
      </c>
      <c r="N4" s="3" t="str">
        <f t="shared" ref="N4:N16" si="5">IF(M4&lt;&gt;"",IF(L4&gt;0,M4/L4,""),"")</f>
        <v/>
      </c>
    </row>
    <row r="5" spans="1:14" ht="11.8" x14ac:dyDescent="0.2">
      <c r="A5" t="str">
        <f>IF(Subject!B4&lt;&gt;"",Subject!B4,"")</f>
        <v>202G076</v>
      </c>
      <c r="C5">
        <v>0</v>
      </c>
      <c r="D5">
        <v>0</v>
      </c>
      <c r="E5">
        <v>3</v>
      </c>
      <c r="F5">
        <v>0</v>
      </c>
      <c r="H5">
        <f t="shared" si="0"/>
        <v>0</v>
      </c>
      <c r="I5">
        <f t="shared" si="1"/>
        <v>3</v>
      </c>
      <c r="J5" s="3" t="str">
        <f t="shared" si="2"/>
        <v/>
      </c>
      <c r="L5">
        <f t="shared" si="3"/>
        <v>0</v>
      </c>
      <c r="M5">
        <f t="shared" si="4"/>
        <v>0</v>
      </c>
      <c r="N5" s="3" t="str">
        <f t="shared" si="5"/>
        <v/>
      </c>
    </row>
    <row r="6" spans="1:14" ht="11.8" x14ac:dyDescent="0.2">
      <c r="A6" t="str">
        <f>IF(Subject!B5&lt;&gt;"",Subject!B5,"")</f>
        <v>202G067</v>
      </c>
      <c r="C6">
        <v>1</v>
      </c>
      <c r="D6">
        <v>7</v>
      </c>
      <c r="E6">
        <v>7</v>
      </c>
      <c r="F6">
        <v>4</v>
      </c>
      <c r="H6">
        <f t="shared" si="0"/>
        <v>7</v>
      </c>
      <c r="I6">
        <f t="shared" si="1"/>
        <v>7</v>
      </c>
      <c r="J6" s="3">
        <f t="shared" si="2"/>
        <v>1</v>
      </c>
      <c r="L6">
        <f t="shared" si="3"/>
        <v>1</v>
      </c>
      <c r="M6">
        <f t="shared" si="4"/>
        <v>4</v>
      </c>
      <c r="N6" s="3">
        <f t="shared" si="5"/>
        <v>4</v>
      </c>
    </row>
    <row r="7" spans="1:14" ht="11.8" x14ac:dyDescent="0.2">
      <c r="A7" t="str">
        <f>IF(Subject!B6&lt;&gt;"",Subject!B6,"")</f>
        <v>202G003</v>
      </c>
      <c r="C7">
        <v>0</v>
      </c>
      <c r="D7">
        <v>2</v>
      </c>
      <c r="E7">
        <v>1</v>
      </c>
      <c r="F7">
        <v>0</v>
      </c>
      <c r="H7">
        <f t="shared" si="0"/>
        <v>2</v>
      </c>
      <c r="I7">
        <f t="shared" si="1"/>
        <v>1</v>
      </c>
      <c r="J7" s="3">
        <f t="shared" si="2"/>
        <v>0.5</v>
      </c>
      <c r="L7">
        <f t="shared" si="3"/>
        <v>0</v>
      </c>
      <c r="M7">
        <f t="shared" si="4"/>
        <v>0</v>
      </c>
      <c r="N7" s="3" t="str">
        <f t="shared" si="5"/>
        <v/>
      </c>
    </row>
    <row r="8" spans="1:14" ht="11.8" x14ac:dyDescent="0.2">
      <c r="A8" t="str">
        <f>IF(Subject!B7&lt;&gt;"",Subject!B7,"")</f>
        <v>182G802</v>
      </c>
      <c r="C8">
        <v>0</v>
      </c>
      <c r="D8">
        <v>0</v>
      </c>
      <c r="E8">
        <v>3</v>
      </c>
      <c r="F8">
        <v>1</v>
      </c>
      <c r="H8">
        <f t="shared" si="0"/>
        <v>0</v>
      </c>
      <c r="I8">
        <f t="shared" si="1"/>
        <v>3</v>
      </c>
      <c r="J8" s="3" t="str">
        <f t="shared" si="2"/>
        <v/>
      </c>
      <c r="L8">
        <f t="shared" si="3"/>
        <v>0</v>
      </c>
      <c r="M8">
        <f t="shared" si="4"/>
        <v>1</v>
      </c>
      <c r="N8" s="3" t="str">
        <f t="shared" si="5"/>
        <v/>
      </c>
    </row>
    <row r="9" spans="1:14" ht="11.8" x14ac:dyDescent="0.2">
      <c r="A9" t="str">
        <f>IF(Subject!B8&lt;&gt;"",Subject!B8,"")</f>
        <v>202G017</v>
      </c>
      <c r="C9">
        <v>1</v>
      </c>
      <c r="D9">
        <v>1</v>
      </c>
      <c r="E9">
        <v>3</v>
      </c>
      <c r="F9">
        <v>1</v>
      </c>
      <c r="H9">
        <f t="shared" si="0"/>
        <v>1</v>
      </c>
      <c r="I9">
        <f t="shared" si="1"/>
        <v>3</v>
      </c>
      <c r="J9" s="3">
        <f t="shared" si="2"/>
        <v>3</v>
      </c>
      <c r="L9">
        <f t="shared" si="3"/>
        <v>1</v>
      </c>
      <c r="M9">
        <f t="shared" si="4"/>
        <v>1</v>
      </c>
      <c r="N9" s="3">
        <f t="shared" si="5"/>
        <v>1</v>
      </c>
    </row>
    <row r="10" spans="1:14" ht="11.8" x14ac:dyDescent="0.2">
      <c r="A10" t="str">
        <f>IF(Subject!B9&lt;&gt;"",Subject!B9,"")</f>
        <v>202G012</v>
      </c>
      <c r="C10">
        <v>0</v>
      </c>
      <c r="D10">
        <v>1</v>
      </c>
      <c r="E10">
        <v>3</v>
      </c>
      <c r="F10">
        <v>0</v>
      </c>
      <c r="H10">
        <f t="shared" si="0"/>
        <v>1</v>
      </c>
      <c r="I10">
        <f t="shared" si="1"/>
        <v>3</v>
      </c>
      <c r="J10" s="3">
        <f t="shared" si="2"/>
        <v>3</v>
      </c>
      <c r="L10">
        <f t="shared" si="3"/>
        <v>0</v>
      </c>
      <c r="M10">
        <f t="shared" si="4"/>
        <v>0</v>
      </c>
      <c r="N10" s="3" t="str">
        <f t="shared" si="5"/>
        <v/>
      </c>
    </row>
    <row r="11" spans="1:14" ht="11.8" x14ac:dyDescent="0.2">
      <c r="A11" t="str">
        <f>IF(Subject!B10&lt;&gt;"",Subject!B10,"")</f>
        <v>202G001</v>
      </c>
      <c r="C11">
        <v>3</v>
      </c>
      <c r="D11">
        <v>8</v>
      </c>
      <c r="E11">
        <v>5</v>
      </c>
      <c r="F11">
        <v>1</v>
      </c>
      <c r="H11">
        <f t="shared" si="0"/>
        <v>8</v>
      </c>
      <c r="I11">
        <f t="shared" si="1"/>
        <v>5</v>
      </c>
      <c r="J11" s="3">
        <f t="shared" si="2"/>
        <v>0.625</v>
      </c>
      <c r="L11">
        <f t="shared" si="3"/>
        <v>3</v>
      </c>
      <c r="M11">
        <f t="shared" si="4"/>
        <v>1</v>
      </c>
      <c r="N11" s="3">
        <f t="shared" si="5"/>
        <v>0.33333333333333331</v>
      </c>
    </row>
    <row r="12" spans="1:14" ht="11.8" x14ac:dyDescent="0.2">
      <c r="A12" t="str">
        <f>IF(Subject!B11&lt;&gt;"",Subject!B11,"")</f>
        <v>202G073</v>
      </c>
      <c r="C12">
        <v>2</v>
      </c>
      <c r="D12">
        <v>1</v>
      </c>
      <c r="E12">
        <v>2</v>
      </c>
      <c r="F12">
        <v>1</v>
      </c>
      <c r="H12">
        <f t="shared" si="0"/>
        <v>1</v>
      </c>
      <c r="I12">
        <f t="shared" si="1"/>
        <v>2</v>
      </c>
      <c r="J12" s="3">
        <f t="shared" si="2"/>
        <v>2</v>
      </c>
      <c r="L12">
        <f t="shared" si="3"/>
        <v>2</v>
      </c>
      <c r="M12">
        <f t="shared" si="4"/>
        <v>1</v>
      </c>
      <c r="N12" s="3">
        <f t="shared" si="5"/>
        <v>0.5</v>
      </c>
    </row>
    <row r="13" spans="1:14" ht="11.8" x14ac:dyDescent="0.2">
      <c r="A13" t="str">
        <f>IF(Subject!B12&lt;&gt;"",Subject!B12,"")</f>
        <v>202G061</v>
      </c>
      <c r="C13">
        <v>1</v>
      </c>
      <c r="D13">
        <v>1</v>
      </c>
      <c r="E13">
        <v>4</v>
      </c>
      <c r="F13">
        <v>1</v>
      </c>
      <c r="H13">
        <f t="shared" si="0"/>
        <v>1</v>
      </c>
      <c r="I13">
        <f t="shared" si="1"/>
        <v>4</v>
      </c>
      <c r="J13" s="3">
        <f t="shared" si="2"/>
        <v>4</v>
      </c>
      <c r="L13">
        <f t="shared" si="3"/>
        <v>1</v>
      </c>
      <c r="M13">
        <f t="shared" si="4"/>
        <v>1</v>
      </c>
      <c r="N13" s="3">
        <f t="shared" si="5"/>
        <v>1</v>
      </c>
    </row>
    <row r="14" spans="1:14" ht="11.8" x14ac:dyDescent="0.2">
      <c r="A14" t="str">
        <f>IF(Subject!B13&lt;&gt;"",Subject!B13,"")</f>
        <v>202G072</v>
      </c>
      <c r="C14">
        <v>0</v>
      </c>
      <c r="D14">
        <v>3</v>
      </c>
      <c r="E14">
        <v>1</v>
      </c>
      <c r="F14">
        <v>0</v>
      </c>
      <c r="H14">
        <f t="shared" si="0"/>
        <v>3</v>
      </c>
      <c r="I14">
        <f t="shared" si="1"/>
        <v>1</v>
      </c>
      <c r="J14" s="3">
        <f t="shared" si="2"/>
        <v>0.33333333333333331</v>
      </c>
      <c r="L14">
        <f t="shared" si="3"/>
        <v>0</v>
      </c>
      <c r="M14">
        <f t="shared" si="4"/>
        <v>0</v>
      </c>
      <c r="N14" s="3" t="str">
        <f t="shared" si="5"/>
        <v/>
      </c>
    </row>
    <row r="15" spans="1:14" ht="11.8" x14ac:dyDescent="0.2">
      <c r="A15" t="str">
        <f>IF(Subject!B14&lt;&gt;"",Subject!B14,"")</f>
        <v>202G036</v>
      </c>
      <c r="C15">
        <v>1</v>
      </c>
      <c r="D15">
        <v>0</v>
      </c>
      <c r="E15">
        <v>1</v>
      </c>
      <c r="F15">
        <v>2</v>
      </c>
      <c r="H15">
        <f t="shared" si="0"/>
        <v>0</v>
      </c>
      <c r="I15">
        <f t="shared" si="1"/>
        <v>1</v>
      </c>
      <c r="J15" s="3" t="str">
        <f t="shared" si="2"/>
        <v/>
      </c>
      <c r="L15">
        <f t="shared" si="3"/>
        <v>1</v>
      </c>
      <c r="M15">
        <f t="shared" si="4"/>
        <v>2</v>
      </c>
      <c r="N15" s="3">
        <f t="shared" si="5"/>
        <v>2</v>
      </c>
    </row>
    <row r="16" spans="1:14" ht="11.8" x14ac:dyDescent="0.2">
      <c r="A16" t="str">
        <f>IF(Subject!B15&lt;&gt;"",Subject!B15,"")</f>
        <v>202G070</v>
      </c>
      <c r="C16">
        <v>1</v>
      </c>
      <c r="D16">
        <v>1</v>
      </c>
      <c r="E16">
        <v>2</v>
      </c>
      <c r="F16">
        <v>1</v>
      </c>
      <c r="H16">
        <f t="shared" si="0"/>
        <v>1</v>
      </c>
      <c r="I16">
        <f t="shared" si="1"/>
        <v>2</v>
      </c>
      <c r="J16" s="3">
        <f t="shared" si="2"/>
        <v>2</v>
      </c>
      <c r="L16">
        <f t="shared" si="3"/>
        <v>1</v>
      </c>
      <c r="M16">
        <f t="shared" si="4"/>
        <v>1</v>
      </c>
      <c r="N16" s="3">
        <f t="shared" si="5"/>
        <v>1</v>
      </c>
    </row>
    <row r="17" spans="1:14" ht="11.8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ht="12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ht="12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0.7857142857142857</v>
      </c>
      <c r="D20" s="3">
        <f t="shared" ref="D20:F20" si="9">AVERAGE(D3:D18)</f>
        <v>1.7857142857142858</v>
      </c>
      <c r="E20" s="3">
        <f t="shared" si="9"/>
        <v>2.6428571428571428</v>
      </c>
      <c r="F20" s="3">
        <f t="shared" si="9"/>
        <v>0.8571428571428571</v>
      </c>
      <c r="G20" s="4"/>
      <c r="H20" s="3">
        <f t="shared" si="6"/>
        <v>1.7857142857142858</v>
      </c>
      <c r="I20" s="3">
        <f t="shared" si="6"/>
        <v>2.6428571428571428</v>
      </c>
      <c r="J20" s="3">
        <f>I20/H20</f>
        <v>1.48</v>
      </c>
      <c r="L20" s="3">
        <f t="shared" si="7"/>
        <v>0.7857142857142857</v>
      </c>
      <c r="M20" s="3">
        <f>F20</f>
        <v>0.8571428571428571</v>
      </c>
      <c r="N20" s="3">
        <f t="shared" ref="N20" si="10">M20/L20</f>
        <v>1.0909090909090908</v>
      </c>
    </row>
    <row r="21" spans="1:14" s="3" customFormat="1" x14ac:dyDescent="0.2">
      <c r="B21" s="3" t="s">
        <v>7</v>
      </c>
      <c r="C21" s="3">
        <f>STDEVP(C3:C18)</f>
        <v>0.86011389848516395</v>
      </c>
      <c r="D21" s="3">
        <f t="shared" ref="D21:F21" si="11">STDEVP(D3:D18)</f>
        <v>2.4836198072448159</v>
      </c>
      <c r="E21" s="3">
        <f>STDEVP(E3:E18)</f>
        <v>1.7157731642091876</v>
      </c>
      <c r="F21" s="3">
        <f t="shared" si="11"/>
        <v>1.0594569267279519</v>
      </c>
      <c r="G21" s="4"/>
      <c r="H21" s="3">
        <f t="shared" si="6"/>
        <v>2.4836198072448159</v>
      </c>
      <c r="I21" s="3">
        <f t="shared" si="6"/>
        <v>1.7157731642091876</v>
      </c>
      <c r="L21" s="3">
        <f t="shared" si="7"/>
        <v>0.86011389848516395</v>
      </c>
      <c r="M21" s="3">
        <f>F21</f>
        <v>1.0594569267279519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1.7857142857142858</v>
      </c>
      <c r="I26" s="6">
        <v>2.6428571428571428</v>
      </c>
      <c r="K26" s="6" t="s">
        <v>9</v>
      </c>
      <c r="L26" s="6">
        <v>0.7857142857142857</v>
      </c>
      <c r="M26" s="6">
        <v>0.8571428571428571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6.6428571428571432</v>
      </c>
      <c r="I27" s="6">
        <v>3.1703296703296697</v>
      </c>
      <c r="K27" s="6" t="s">
        <v>10</v>
      </c>
      <c r="L27" s="6">
        <v>0.79670329670329676</v>
      </c>
      <c r="M27" s="6">
        <v>1.2087912087912087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14</v>
      </c>
      <c r="I28" s="6">
        <v>14</v>
      </c>
      <c r="K28" s="6" t="s">
        <v>11</v>
      </c>
      <c r="L28" s="6">
        <v>14</v>
      </c>
      <c r="M28" s="6">
        <v>14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0.702808562922277</v>
      </c>
      <c r="I29" s="6"/>
      <c r="K29" s="6" t="s">
        <v>12</v>
      </c>
      <c r="L29" s="6">
        <v>0.3583312070117467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13</v>
      </c>
      <c r="I31" s="6"/>
      <c r="K31" s="6" t="s">
        <v>14</v>
      </c>
      <c r="L31" s="6">
        <v>13</v>
      </c>
      <c r="M31" s="6"/>
    </row>
    <row r="32" spans="1:14" ht="12" x14ac:dyDescent="0.2">
      <c r="G32" s="6" t="s">
        <v>15</v>
      </c>
      <c r="H32" s="6">
        <v>-1.7489492643904123</v>
      </c>
      <c r="I32" s="6"/>
      <c r="K32" s="6" t="s">
        <v>15</v>
      </c>
      <c r="L32" s="6">
        <v>-0.23420572297684245</v>
      </c>
      <c r="M32" s="6"/>
    </row>
    <row r="33" spans="7:13" x14ac:dyDescent="0.2">
      <c r="G33" s="6" t="s">
        <v>16</v>
      </c>
      <c r="H33" s="6">
        <v>5.1927551979879027E-2</v>
      </c>
      <c r="I33" s="6"/>
      <c r="K33" s="6" t="s">
        <v>16</v>
      </c>
      <c r="L33" s="6">
        <v>0.40923669023399167</v>
      </c>
      <c r="M33" s="6"/>
    </row>
    <row r="34" spans="7:13" x14ac:dyDescent="0.2">
      <c r="G34" s="6" t="s">
        <v>17</v>
      </c>
      <c r="H34" s="6">
        <v>1.7709333959868729</v>
      </c>
      <c r="I34" s="6"/>
      <c r="K34" s="6" t="s">
        <v>17</v>
      </c>
      <c r="L34" s="6">
        <v>1.7709333959868729</v>
      </c>
      <c r="M34" s="6"/>
    </row>
    <row r="35" spans="7:13" x14ac:dyDescent="0.2">
      <c r="G35" s="6" t="s">
        <v>18</v>
      </c>
      <c r="H35" s="6">
        <v>0.10385510395975805</v>
      </c>
      <c r="I35" s="6"/>
      <c r="K35" s="6" t="s">
        <v>18</v>
      </c>
      <c r="L35" s="6">
        <v>0.81847338046798335</v>
      </c>
      <c r="M35" s="6"/>
    </row>
    <row r="36" spans="7:13" ht="12" thickBot="1" x14ac:dyDescent="0.25">
      <c r="G36" s="7" t="s">
        <v>19</v>
      </c>
      <c r="H36" s="7">
        <v>2.1603686564627926</v>
      </c>
      <c r="I36" s="7"/>
      <c r="K36" s="7" t="s">
        <v>19</v>
      </c>
      <c r="L36" s="7">
        <v>2.1603686564627926</v>
      </c>
      <c r="M36" s="7"/>
    </row>
    <row r="38" spans="7:13" x14ac:dyDescent="0.2">
      <c r="G38" s="22" t="str">
        <f>"t("&amp;TEXT(H31,"0")&amp;") = "&amp;TEXT(ABS(H32),"0.00")&amp;", "&amp;IF(H35&lt;0.001,"p &lt; .001",IF(H35&lt;0.005,"p &lt; .005",IF(H35&lt;0.01,"p &lt; .01",IF(H35&lt;0.05,"p &lt; .05","ns"))))</f>
        <v>t(13) = 1.75, ns</v>
      </c>
      <c r="K38" s="22" t="str">
        <f>"t("&amp;TEXT(L31,"0")&amp;") = "&amp;TEXT(ABS(L32),"0.00")&amp;", "&amp;IF(L35&lt;0.001,"p &lt; .001",IF(L35&lt;0.005,"p &lt; .005",IF(L35&lt;0.01,"p &lt; .01",IF(L35&lt;0.05,"p &lt; .05","ns"))))</f>
        <v>t(13) = 0.23, ns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zoomScale="150" zoomScaleNormal="150" workbookViewId="0">
      <selection activeCell="A2" sqref="A2"/>
    </sheetView>
  </sheetViews>
  <sheetFormatPr defaultRowHeight="11.6" x14ac:dyDescent="0.2"/>
  <cols>
    <col min="1" max="1" width="12.1640625" bestFit="1" customWidth="1"/>
    <col min="2" max="5" width="10" customWidth="1"/>
    <col min="6" max="7" width="18.6640625" customWidth="1"/>
  </cols>
  <sheetData>
    <row r="2" spans="1:7" s="9" customFormat="1" x14ac:dyDescent="0.2">
      <c r="A2" s="10"/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26</v>
      </c>
      <c r="G2" s="10" t="s">
        <v>27</v>
      </c>
    </row>
    <row r="3" spans="1:7" x14ac:dyDescent="0.2">
      <c r="A3" s="11"/>
      <c r="B3" s="12" t="s">
        <v>30</v>
      </c>
      <c r="C3" s="12" t="s">
        <v>31</v>
      </c>
      <c r="D3" s="12" t="s">
        <v>32</v>
      </c>
      <c r="E3" s="12" t="s">
        <v>33</v>
      </c>
      <c r="F3" s="12" t="s">
        <v>28</v>
      </c>
      <c r="G3" s="12" t="s">
        <v>29</v>
      </c>
    </row>
    <row r="4" spans="1:7" x14ac:dyDescent="0.2">
      <c r="A4" s="16" t="s">
        <v>24</v>
      </c>
      <c r="B4" s="17">
        <f>所要時間!C20</f>
        <v>42.142857142857146</v>
      </c>
      <c r="C4" s="17">
        <f>所要時間!D20</f>
        <v>57.285714285714285</v>
      </c>
      <c r="D4" s="17">
        <f>所要時間!E20</f>
        <v>82.142857142857139</v>
      </c>
      <c r="E4" s="17">
        <f>所要時間!F20</f>
        <v>47.142857142857146</v>
      </c>
      <c r="F4" s="18">
        <f>D4/C4</f>
        <v>1.4339152119700749</v>
      </c>
      <c r="G4" s="18">
        <f>E4/B4</f>
        <v>1.1186440677966101</v>
      </c>
    </row>
    <row r="5" spans="1:7" x14ac:dyDescent="0.2">
      <c r="A5" s="14" t="s">
        <v>7</v>
      </c>
      <c r="B5" s="15">
        <f>所要時間!C21</f>
        <v>4.1893937996043373</v>
      </c>
      <c r="C5" s="15">
        <f>所要時間!D21</f>
        <v>8.4972984902646012</v>
      </c>
      <c r="D5" s="15">
        <f>所要時間!E21</f>
        <v>13.516429911445567</v>
      </c>
      <c r="E5" s="15">
        <f>所要時間!F21</f>
        <v>8.1227822719025706</v>
      </c>
      <c r="F5" s="19"/>
      <c r="G5" s="19"/>
    </row>
    <row r="6" spans="1:7" x14ac:dyDescent="0.2">
      <c r="A6" s="11" t="s">
        <v>25</v>
      </c>
      <c r="B6" s="13">
        <f>誤反応数!C20</f>
        <v>0.7857142857142857</v>
      </c>
      <c r="C6" s="13">
        <f>誤反応数!D20</f>
        <v>1.7857142857142858</v>
      </c>
      <c r="D6" s="13">
        <f>誤反応数!E20</f>
        <v>2.6428571428571428</v>
      </c>
      <c r="E6" s="13">
        <f>誤反応数!F20</f>
        <v>0.8571428571428571</v>
      </c>
      <c r="F6" s="20">
        <f>D6/C6</f>
        <v>1.48</v>
      </c>
      <c r="G6" s="20">
        <f>E6/B6</f>
        <v>1.0909090909090908</v>
      </c>
    </row>
    <row r="7" spans="1:7" x14ac:dyDescent="0.2">
      <c r="A7" s="14" t="s">
        <v>7</v>
      </c>
      <c r="B7" s="15">
        <f>誤反応数!C21</f>
        <v>0.86011389848516395</v>
      </c>
      <c r="C7" s="15">
        <f>誤反応数!D21</f>
        <v>2.4836198072448159</v>
      </c>
      <c r="D7" s="15">
        <f>誤反応数!E21</f>
        <v>1.7157731642091876</v>
      </c>
      <c r="E7" s="15">
        <f>誤反応数!F21</f>
        <v>1.0594569267279519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2021-01-05T01:13:44Z</cp:lastPrinted>
  <dcterms:created xsi:type="dcterms:W3CDTF">2018-05-29T04:37:35Z</dcterms:created>
  <dcterms:modified xsi:type="dcterms:W3CDTF">2021-01-05T01:14:04Z</dcterms:modified>
</cp:coreProperties>
</file>